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A6E40521-8F86-4A28-B74C-B120B1D0BA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ustavi100" sheetId="1" r:id="rId1"/>
  </sheets>
  <definedNames>
    <definedName name="_xlnm.Print_Area" localSheetId="0">rustavi100!$A$1:$I$93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F14" i="1"/>
  <c r="H13" i="1"/>
  <c r="F13" i="1"/>
  <c r="F34" i="1"/>
  <c r="H34" i="1"/>
  <c r="F78" i="1"/>
  <c r="I78" i="1" s="1"/>
  <c r="F16" i="1"/>
  <c r="H16" i="1"/>
  <c r="H79" i="1"/>
  <c r="F79" i="1"/>
  <c r="D76" i="1"/>
  <c r="D73" i="1"/>
  <c r="D71" i="1"/>
  <c r="D15" i="1"/>
  <c r="D12" i="1"/>
  <c r="I14" i="1" l="1"/>
  <c r="I13" i="1"/>
  <c r="I34" i="1"/>
  <c r="I79" i="1"/>
  <c r="I16" i="1"/>
  <c r="H80" i="1" l="1"/>
  <c r="I80" i="1" s="1"/>
  <c r="H77" i="1"/>
  <c r="F77" i="1"/>
  <c r="H76" i="1"/>
  <c r="H73" i="1"/>
  <c r="D72" i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D62" i="1"/>
  <c r="F62" i="1" s="1"/>
  <c r="I62" i="1" s="1"/>
  <c r="D61" i="1"/>
  <c r="F61" i="1" s="1"/>
  <c r="I61" i="1" s="1"/>
  <c r="F60" i="1"/>
  <c r="I60" i="1" s="1"/>
  <c r="F59" i="1"/>
  <c r="D58" i="1"/>
  <c r="H58" i="1" s="1"/>
  <c r="H57" i="1"/>
  <c r="I57" i="1" s="1"/>
  <c r="H54" i="1"/>
  <c r="F54" i="1"/>
  <c r="H52" i="1"/>
  <c r="F52" i="1"/>
  <c r="H51" i="1"/>
  <c r="F51" i="1"/>
  <c r="H50" i="1"/>
  <c r="F50" i="1"/>
  <c r="H49" i="1"/>
  <c r="F49" i="1"/>
  <c r="H48" i="1"/>
  <c r="F48" i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H38" i="1"/>
  <c r="I38" i="1" s="1"/>
  <c r="H36" i="1"/>
  <c r="F36" i="1"/>
  <c r="H35" i="1"/>
  <c r="I35" i="1" s="1"/>
  <c r="F33" i="1"/>
  <c r="I33" i="1" s="1"/>
  <c r="F32" i="1"/>
  <c r="I32" i="1" s="1"/>
  <c r="H31" i="1"/>
  <c r="I31" i="1" s="1"/>
  <c r="H30" i="1"/>
  <c r="F30" i="1"/>
  <c r="H29" i="1"/>
  <c r="F29" i="1"/>
  <c r="H28" i="1"/>
  <c r="F28" i="1"/>
  <c r="H25" i="1"/>
  <c r="F25" i="1"/>
  <c r="H24" i="1"/>
  <c r="F24" i="1"/>
  <c r="H23" i="1"/>
  <c r="F23" i="1"/>
  <c r="H22" i="1"/>
  <c r="F22" i="1"/>
  <c r="H21" i="1"/>
  <c r="F21" i="1"/>
  <c r="H20" i="1"/>
  <c r="F20" i="1"/>
  <c r="D19" i="1"/>
  <c r="F19" i="1" s="1"/>
  <c r="H18" i="1"/>
  <c r="F18" i="1"/>
  <c r="F17" i="1"/>
  <c r="H15" i="1"/>
  <c r="I15" i="1" s="1"/>
  <c r="H12" i="1"/>
  <c r="I12" i="1" s="1"/>
  <c r="H11" i="1"/>
  <c r="I59" i="1" l="1"/>
  <c r="F69" i="1"/>
  <c r="F26" i="1"/>
  <c r="I29" i="1"/>
  <c r="I23" i="1"/>
  <c r="I51" i="1"/>
  <c r="I25" i="1"/>
  <c r="I49" i="1"/>
  <c r="I54" i="1"/>
  <c r="I21" i="1"/>
  <c r="I24" i="1"/>
  <c r="I30" i="1"/>
  <c r="I52" i="1"/>
  <c r="F76" i="1"/>
  <c r="I76" i="1" s="1"/>
  <c r="I36" i="1"/>
  <c r="I20" i="1"/>
  <c r="F46" i="1"/>
  <c r="I22" i="1"/>
  <c r="F55" i="1"/>
  <c r="I50" i="1"/>
  <c r="I77" i="1"/>
  <c r="I48" i="1"/>
  <c r="H46" i="1"/>
  <c r="I18" i="1"/>
  <c r="D74" i="1"/>
  <c r="H72" i="1"/>
  <c r="F72" i="1"/>
  <c r="H69" i="1"/>
  <c r="I58" i="1"/>
  <c r="H17" i="1"/>
  <c r="I17" i="1" s="1"/>
  <c r="H19" i="1"/>
  <c r="I19" i="1" s="1"/>
  <c r="I28" i="1"/>
  <c r="I11" i="1"/>
  <c r="H55" i="1"/>
  <c r="F73" i="1"/>
  <c r="I73" i="1" s="1"/>
  <c r="H71" i="1"/>
  <c r="I69" i="1" l="1"/>
  <c r="I71" i="1"/>
  <c r="I46" i="1"/>
  <c r="I55" i="1"/>
  <c r="I26" i="1"/>
  <c r="I72" i="1"/>
  <c r="D75" i="1"/>
  <c r="H74" i="1"/>
  <c r="F74" i="1"/>
  <c r="H26" i="1"/>
  <c r="H81" i="1" l="1"/>
  <c r="I74" i="1"/>
  <c r="H75" i="1"/>
  <c r="F75" i="1"/>
  <c r="F81" i="1" s="1"/>
  <c r="H82" i="1" l="1"/>
  <c r="I75" i="1"/>
  <c r="I81" i="1" l="1"/>
  <c r="F82" i="1" l="1"/>
  <c r="I83" i="1" s="1"/>
  <c r="I82" i="1" l="1"/>
  <c r="I84" i="1" l="1"/>
  <c r="I85" i="1" l="1"/>
  <c r="I86" i="1" s="1"/>
  <c r="I87" i="1" l="1"/>
  <c r="I88" i="1" s="1"/>
  <c r="I89" i="1" s="1"/>
  <c r="I90" i="1" s="1"/>
</calcChain>
</file>

<file path=xl/sharedStrings.xml><?xml version="1.0" encoding="utf-8"?>
<sst xmlns="http://schemas.openxmlformats.org/spreadsheetml/2006/main" count="153" uniqueCount="101">
  <si>
    <t>კაუჩუკის ფილების (სისქით 30მმ.) დაგება ბეტონზე ორკომპონენტიანი წებოთი (შესაბამისი მასალისა და სამუშაოს ღირებულების გათვალისწინებით)                                                                                  Installation of rubber tiles (Thikness 30 mm) on the concrete layer with two-component rubber adhesive</t>
  </si>
  <si>
    <t>აღჭურვილობა
Equipment</t>
  </si>
  <si>
    <t>ცალი         PC</t>
  </si>
  <si>
    <t>ტერიტორიის დასუფთავება და ნაგვის გატანა 
Cleaning and clearing of the area</t>
  </si>
  <si>
    <t>სასეირნო ბილიკები
Walking pathes</t>
  </si>
  <si>
    <r>
      <t>მასალა
MM</t>
    </r>
    <r>
      <rPr>
        <sz val="10"/>
        <color theme="1"/>
        <rFont val="Arial"/>
        <family val="2"/>
        <charset val="204"/>
      </rPr>
      <t>Materials</t>
    </r>
  </si>
  <si>
    <r>
      <t xml:space="preserve">ხელფასი
</t>
    </r>
    <r>
      <rPr>
        <sz val="10"/>
        <color theme="1"/>
        <rFont val="Arial"/>
        <family val="2"/>
        <charset val="204"/>
      </rPr>
      <t>Salary</t>
    </r>
  </si>
  <si>
    <r>
      <t xml:space="preserve">ერთ. ფასი
</t>
    </r>
    <r>
      <rPr>
        <sz val="10"/>
        <color theme="1"/>
        <rFont val="Arial"/>
        <family val="2"/>
        <charset val="204"/>
      </rPr>
      <t>Price per item</t>
    </r>
  </si>
  <si>
    <r>
      <t xml:space="preserve">ჯამი
</t>
    </r>
    <r>
      <rPr>
        <sz val="10"/>
        <color theme="1"/>
        <rFont val="Arial"/>
        <family val="2"/>
        <charset val="204"/>
      </rPr>
      <t>Total price</t>
    </r>
  </si>
  <si>
    <t>ტერიტორიაზე ღორღის მოსამზადებელი ფენის მოწყობა (ფრაქციით 0‐40; 8სმ‐იანი საშ. სისქის)                                                                           
Arrangement of the crushed rock preparatory layer  (0-40 fraction; 8cm thikness)</t>
  </si>
  <si>
    <t>ბეტონის (m-200) მოჭიმვა 60 მმ‐ს სისქით მთლიან ფართობზე (შესაბამისი მასალისა და სამუშაოს ღირებულების გათვალისწინებით)                                                                                                          Concreting (m-200) of whole territory with 60 mm wide layer  (including relevant materials and work costs)</t>
  </si>
  <si>
    <t>გრუნტის დამუშავება ღობის საძირკვლისთვის ხელით
Digging of ground for fencing manually</t>
  </si>
  <si>
    <t>ბეტონის ბორდიურის (10X20) მოწყობა (შესაბამისი მასალისა და სამუშაოს ღირებულების გათვალისწინებით)
Installation of concrete curbing (10X20) (including relevant materials and work costs)</t>
  </si>
  <si>
    <t>ტერიტორიაზე ღორღის მოსამზადებელი ფენის მოწყობა            (ფრაქციით 0‐40; 8სმ‐იანი საშ. სისქის)
Arrangement of the preparatory layer (approx. 8cm thik;  0-40 fraction) from gravel</t>
  </si>
  <si>
    <t>ბეტონის (m-200) მოჭიმვა 60 მმ‐ს სისქით მთლიან ფართობზე (შესაბამისი მასალისა და სამუშაოს ღირებულების
გათვალისწინებით)
Concreting (m-200) of whole territory with 60 mm wide layer  (including relevant materials and work costs)</t>
  </si>
  <si>
    <t>კაუჩუკის ფილების (სისქით 30მმ.) დაგება ბეტონზე ორკომპონენტიანი წებოთი (შესაბამისი მასალისა და სამუშაოს
ღირებულების გათვალისწინებით) 
Installation of rubber tiles (Thikness 30 mm) on the concrete layer with two-component rubber adhesive</t>
  </si>
  <si>
    <t>ცალი
Pcs</t>
  </si>
  <si>
    <t>ფიტნეს მოედანი
fitness</t>
  </si>
  <si>
    <t>EX FT 007</t>
  </si>
  <si>
    <t>EX FT 008</t>
  </si>
  <si>
    <t>EX FT 009</t>
  </si>
  <si>
    <t>EX FT 011</t>
  </si>
  <si>
    <t>EX FT 006</t>
  </si>
  <si>
    <t>EX FT 023</t>
  </si>
  <si>
    <t>EX FT 001</t>
  </si>
  <si>
    <t>ტნ
t</t>
  </si>
  <si>
    <t>ც
pcs</t>
  </si>
  <si>
    <r>
      <t xml:space="preserve">სასეირნო ბილიკებზე ბეტონის ფილაქანის მოწყობა(ბორდიურის ქვებით პერიმეტრზე)
</t>
    </r>
    <r>
      <rPr>
        <sz val="10"/>
        <rFont val="Arial"/>
        <family val="2"/>
        <charset val="204"/>
      </rPr>
      <t>Installation of concrete tiles on pathes (with bordure stones on perimetre)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</si>
  <si>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2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</si>
  <si>
    <r>
      <t xml:space="preserve">ბეტონის ბორდიურის ფილები 5x10სმ
</t>
    </r>
    <r>
      <rPr>
        <sz val="10"/>
        <rFont val="Arial"/>
        <family val="2"/>
        <charset val="204"/>
      </rPr>
      <t>Concrete Bordure stones 5x10cm</t>
    </r>
  </si>
  <si>
    <r>
      <rPr>
        <sz val="10"/>
        <rFont val="AcadNusx"/>
      </rPr>
      <t xml:space="preserve">გრძივი მეტრი
</t>
    </r>
    <r>
      <rPr>
        <sz val="10"/>
        <rFont val="Arial"/>
        <family val="2"/>
        <charset val="204"/>
      </rPr>
      <t>linear meters</t>
    </r>
  </si>
  <si>
    <r>
      <t xml:space="preserve">ბეტონის მზა ფილები 4სმ
</t>
    </r>
    <r>
      <rPr>
        <sz val="10"/>
        <rFont val="Arial"/>
        <family val="2"/>
        <charset val="204"/>
      </rPr>
      <t>Concrete tiles 4cm thick</t>
    </r>
  </si>
  <si>
    <r>
      <t xml:space="preserve">გარეცხილი  ქვიშა
</t>
    </r>
    <r>
      <rPr>
        <sz val="10"/>
        <rFont val="Arial"/>
        <family val="2"/>
        <charset val="204"/>
      </rPr>
      <t>Sand</t>
    </r>
  </si>
  <si>
    <r>
      <rPr>
        <sz val="10"/>
        <rFont val="AcadNusx"/>
      </rPr>
      <t>მ</t>
    </r>
    <r>
      <rPr>
        <vertAlign val="superscript"/>
        <sz val="10"/>
        <rFont val="AcadNusx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</si>
  <si>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 xml:space="preserve">ცემენტი M-400   
</t>
    </r>
    <r>
      <rPr>
        <sz val="10"/>
        <rFont val="Arial"/>
        <family val="2"/>
        <charset val="204"/>
      </rPr>
      <t>cement m-400</t>
    </r>
  </si>
  <si>
    <r>
      <t xml:space="preserve">სასმელი წყლის სოკო შადრევნის მოწყობა (მოზაიკური ბეტონის)
</t>
    </r>
    <r>
      <rPr>
        <sz val="10"/>
        <rFont val="Arial"/>
        <family val="2"/>
        <charset val="204"/>
      </rPr>
      <t>Installation of Water fungus, fountain</t>
    </r>
  </si>
  <si>
    <r>
      <t xml:space="preserve">ბაღის სკამების მოწყობა
</t>
    </r>
    <r>
      <rPr>
        <sz val="10"/>
        <rFont val="Arial"/>
        <family val="2"/>
        <charset val="204"/>
      </rPr>
      <t>Installation of benches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</si>
  <si>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2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</si>
  <si>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</si>
  <si>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 xml:space="preserve">კაუჩუკის ფილები (სისქე-30 მმ)
</t>
    </r>
    <r>
      <rPr>
        <sz val="10"/>
        <rFont val="Arial"/>
        <family val="2"/>
        <charset val="204"/>
      </rPr>
      <t>Rubber tiles (Thikness-30 mm)</t>
    </r>
  </si>
  <si>
    <r>
      <t xml:space="preserve">ორკომპონენტიანი კაუჩუკის წებო
</t>
    </r>
    <r>
      <rPr>
        <sz val="10"/>
        <rFont val="Arial"/>
        <family val="2"/>
        <charset val="204"/>
      </rPr>
      <t>Two-component rubber adhesive</t>
    </r>
  </si>
  <si>
    <r>
      <t xml:space="preserve">კგ
</t>
    </r>
    <r>
      <rPr>
        <sz val="10"/>
        <rFont val="Arial"/>
        <family val="2"/>
        <charset val="204"/>
      </rPr>
      <t>kg</t>
    </r>
  </si>
  <si>
    <r>
      <t>ტერიტორიაზე ხრეშის ფენის მოწყობა  (ფართობი-80მ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; სისქე -10,0სმ)                                                                                                               </t>
    </r>
    <r>
      <rPr>
        <sz val="10"/>
        <rFont val="Arial"/>
        <family val="2"/>
      </rPr>
      <t>Arrangement of the gravel layer  (Area -80m2 ; thickness - 10,0cm )</t>
    </r>
  </si>
  <si>
    <r>
      <rPr>
        <sz val="10"/>
        <rFont val="AcadNusx"/>
      </rPr>
      <t>მ</t>
    </r>
    <r>
      <rPr>
        <vertAlign val="superscript"/>
        <sz val="10"/>
        <rFont val="AcadNusx"/>
      </rPr>
      <t>3</t>
    </r>
    <r>
      <rPr>
        <vertAlign val="super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</si>
  <si>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>ღობისათვის საძირკვლის მოწყობა ბეტონით
I</t>
    </r>
    <r>
      <rPr>
        <sz val="10"/>
        <rFont val="Arial"/>
        <family val="2"/>
        <charset val="204"/>
      </rPr>
      <t>nstallation of concrete foundation for fencing</t>
    </r>
  </si>
  <si>
    <r>
      <t xml:space="preserve">ღობისათვის ზეძირკვლის მოწყობა ბეტონით
</t>
    </r>
    <r>
      <rPr>
        <sz val="10"/>
        <rFont val="Arial"/>
        <family val="2"/>
        <charset val="204"/>
      </rPr>
      <t>installation of concrete cokle for  fencing</t>
    </r>
  </si>
  <si>
    <r>
      <t xml:space="preserve">საბეტონე ღორღი
</t>
    </r>
    <r>
      <rPr>
        <sz val="10"/>
        <rFont val="Arial"/>
        <family val="2"/>
        <charset val="204"/>
      </rPr>
      <t>Gravel for concrete</t>
    </r>
  </si>
  <si>
    <r>
      <t xml:space="preserve">ცემენტი მ400
</t>
    </r>
    <r>
      <rPr>
        <sz val="10"/>
        <rFont val="Arial"/>
        <family val="2"/>
        <charset val="204"/>
      </rPr>
      <t>Cement m-400</t>
    </r>
  </si>
  <si>
    <r>
      <t xml:space="preserve">ტნ
</t>
    </r>
    <r>
      <rPr>
        <sz val="10"/>
        <rFont val="Arial"/>
        <family val="2"/>
        <charset val="204"/>
      </rPr>
      <t>t</t>
    </r>
  </si>
  <si>
    <r>
      <t xml:space="preserve">jami
</t>
    </r>
    <r>
      <rPr>
        <b/>
        <sz val="10"/>
        <color theme="1"/>
        <rFont val="Arial"/>
        <family val="2"/>
        <charset val="204"/>
      </rPr>
      <t>Total</t>
    </r>
  </si>
  <si>
    <r>
      <t xml:space="preserve">ტრანსპორტის ხარჯი
</t>
    </r>
    <r>
      <rPr>
        <sz val="10"/>
        <color theme="1"/>
        <rFont val="Arial"/>
        <family val="2"/>
        <charset val="204"/>
      </rPr>
      <t>Transportation</t>
    </r>
  </si>
  <si>
    <r>
      <t xml:space="preserve">ზედნადები ხარჯები
</t>
    </r>
    <r>
      <rPr>
        <sz val="10"/>
        <color theme="1"/>
        <rFont val="Arial"/>
        <family val="2"/>
        <charset val="204"/>
      </rPr>
      <t>Overhead expenses</t>
    </r>
  </si>
  <si>
    <r>
      <t xml:space="preserve">გეგმიური დაგროვება
</t>
    </r>
    <r>
      <rPr>
        <sz val="10"/>
        <color theme="1"/>
        <rFont val="Arial"/>
        <family val="2"/>
        <charset val="204"/>
      </rPr>
      <t>Profit</t>
    </r>
  </si>
  <si>
    <r>
      <t xml:space="preserve">d.R.g.
</t>
    </r>
    <r>
      <rPr>
        <b/>
        <sz val="10"/>
        <color theme="1"/>
        <rFont val="Arial"/>
        <family val="2"/>
        <charset val="204"/>
      </rPr>
      <t>VAT</t>
    </r>
  </si>
  <si>
    <r>
      <t xml:space="preserve">სანაგვე ურნების მოწყობა
</t>
    </r>
    <r>
      <rPr>
        <sz val="10"/>
        <rFont val="Arial"/>
        <family val="2"/>
        <charset val="204"/>
      </rPr>
      <t>Installation of trush cans EX U -10</t>
    </r>
  </si>
  <si>
    <t>ფიტნესტრენაჟორების მოწყობა 
Fixing of equipment</t>
  </si>
  <si>
    <t xml:space="preserve">ტერიტორიის დასუფთავება და ნაგვის გატანა  
Cleaning and clearing of the area </t>
  </si>
  <si>
    <t>სულ სასეირნო ბილიკები 
Total walking pathes</t>
  </si>
  <si>
    <r>
      <t xml:space="preserve">სულ ფიტნესი
</t>
    </r>
    <r>
      <rPr>
        <sz val="10"/>
        <rFont val="Arial"/>
        <family val="2"/>
        <charset val="204"/>
      </rPr>
      <t>Total Fitness</t>
    </r>
  </si>
  <si>
    <r>
      <t xml:space="preserve">სულ სათამაშო მოედანი
</t>
    </r>
    <r>
      <rPr>
        <sz val="10"/>
        <rFont val="Arial"/>
        <family val="2"/>
        <charset val="204"/>
      </rPr>
      <t>TotalPlayground</t>
    </r>
  </si>
  <si>
    <r>
      <t xml:space="preserve">სულ შემოღობვა
</t>
    </r>
    <r>
      <rPr>
        <sz val="10"/>
        <rFont val="Arial"/>
        <family val="2"/>
        <charset val="204"/>
      </rPr>
      <t>Total Fencing</t>
    </r>
  </si>
  <si>
    <r>
      <t xml:space="preserve">jami ობიექტზე
</t>
    </r>
    <r>
      <rPr>
        <b/>
        <sz val="10"/>
        <color theme="1"/>
        <rFont val="Arial"/>
        <family val="2"/>
        <charset val="204"/>
      </rPr>
      <t>Total for site</t>
    </r>
  </si>
  <si>
    <r>
      <t xml:space="preserve">შემოღობვა 
</t>
    </r>
    <r>
      <rPr>
        <b/>
        <sz val="10"/>
        <rFont val="Arial"/>
        <family val="2"/>
        <charset val="204"/>
      </rPr>
      <t>Fencing</t>
    </r>
  </si>
  <si>
    <t>საბავშვო მოედანი
 Playground</t>
  </si>
  <si>
    <r>
      <t xml:space="preserve">ამორტიზირებული ბორდიურების მოხსნა და გატანა
</t>
    </r>
    <r>
      <rPr>
        <sz val="10"/>
        <rFont val="Arial"/>
        <family val="2"/>
        <charset val="204"/>
      </rPr>
      <t>Demolition and transportation of damaged concrete bordures</t>
    </r>
  </si>
  <si>
    <r>
      <t xml:space="preserve">განათების ლამპიონების მოწყობა
</t>
    </r>
    <r>
      <rPr>
        <sz val="10"/>
        <rFont val="Arial"/>
        <family val="2"/>
        <charset val="204"/>
      </rPr>
      <t>Installation of outside lamps</t>
    </r>
  </si>
  <si>
    <r>
      <t xml:space="preserve">სასმელი წყლის სოკო შადრევნის მოსაწყობად არხის გთხრა უკუჩაყრით ზომით 30*30სმ და წყალსადენი 20mm და საკანალიზაციო100mm მილსადენის მოწყობა
</t>
    </r>
    <r>
      <rPr>
        <sz val="10"/>
        <rFont val="Arial"/>
        <family val="2"/>
        <charset val="204"/>
      </rPr>
      <t>Digging of channel 30x30cm with backfilling for sewer 100mm and water 20mm pipelines water fungus</t>
    </r>
  </si>
  <si>
    <t xml:space="preserve">ლითონის ფანჩატურის დამზადება და მოწყობა ზომით 4*4მ                                                                                           
 Preparation and arrangement of 4X4m metal arbour </t>
  </si>
  <si>
    <r>
      <rPr>
        <sz val="12"/>
        <rFont val="AcadNusx"/>
      </rPr>
      <t>m</t>
    </r>
    <r>
      <rPr>
        <vertAlign val="superscript"/>
        <sz val="12"/>
        <rFont val="Arial"/>
        <family val="2"/>
        <charset val="204"/>
      </rPr>
      <t xml:space="preserve">2
</t>
    </r>
    <r>
      <rPr>
        <sz val="12"/>
        <rFont val="Arial"/>
        <family val="2"/>
        <charset val="204"/>
      </rPr>
      <t>m</t>
    </r>
    <r>
      <rPr>
        <vertAlign val="superscript"/>
        <sz val="12"/>
        <rFont val="Arial"/>
        <family val="2"/>
        <charset val="204"/>
      </rPr>
      <t>2</t>
    </r>
  </si>
  <si>
    <t>გრუნტის დამუშავება  ხელით                                                                                                                                          
Soil manual processing</t>
  </si>
  <si>
    <r>
      <rPr>
        <sz val="12"/>
        <rFont val="AcadNusx"/>
      </rPr>
      <t>მ</t>
    </r>
    <r>
      <rPr>
        <vertAlign val="superscript"/>
        <sz val="12"/>
        <rFont val="AcadNusx"/>
      </rPr>
      <t>3</t>
    </r>
    <r>
      <rPr>
        <vertAlign val="superscript"/>
        <sz val="12"/>
        <rFont val="Arial"/>
        <family val="2"/>
        <charset val="204"/>
      </rPr>
      <t xml:space="preserve">
</t>
    </r>
    <r>
      <rPr>
        <sz val="12"/>
        <rFont val="Arial"/>
        <family val="2"/>
        <charset val="204"/>
      </rPr>
      <t>m</t>
    </r>
    <r>
      <rPr>
        <vertAlign val="superscript"/>
        <sz val="12"/>
        <rFont val="Arial"/>
        <family val="2"/>
        <charset val="204"/>
      </rPr>
      <t>3</t>
    </r>
  </si>
  <si>
    <t>ლითონის კვადრატული მილები  50*50მმ 
 Metal square pipes 50X50 mm</t>
  </si>
  <si>
    <r>
      <t xml:space="preserve">გრძ
</t>
    </r>
    <r>
      <rPr>
        <sz val="12"/>
        <rFont val="Arial"/>
        <family val="2"/>
        <charset val="204"/>
      </rPr>
      <t>m'</t>
    </r>
  </si>
  <si>
    <t>ლითონის კვადრატული მილები 60*60მმ                                                                                                                                
Metal square pipes 60X60 mm</t>
  </si>
  <si>
    <r>
      <t xml:space="preserve">ფანჩატურის დახურვა ლითონკრამიტის შეღებილი ფურცლით
</t>
    </r>
    <r>
      <rPr>
        <sz val="12"/>
        <rFont val="Arial"/>
        <family val="2"/>
        <charset val="204"/>
      </rPr>
      <t>Roofing of arbour with metal tiled painted sheet</t>
    </r>
  </si>
  <si>
    <r>
      <t xml:space="preserve">ფურცლოვანი შეღებილი ლითონი  სისქით 0,45მმ
</t>
    </r>
    <r>
      <rPr>
        <sz val="12"/>
        <rFont val="Arial"/>
        <family val="2"/>
        <charset val="204"/>
      </rPr>
      <t>Painted roof sheet 0,45mm</t>
    </r>
  </si>
  <si>
    <r>
      <t xml:space="preserve">ელექტროდი 4მმ
</t>
    </r>
    <r>
      <rPr>
        <sz val="12"/>
        <rFont val="Arial"/>
        <family val="2"/>
        <charset val="204"/>
      </rPr>
      <t>Electrodes 4mm</t>
    </r>
  </si>
  <si>
    <r>
      <t xml:space="preserve">კგ
</t>
    </r>
    <r>
      <rPr>
        <sz val="12"/>
        <rFont val="Arial"/>
        <family val="2"/>
        <charset val="204"/>
      </rPr>
      <t>kg</t>
    </r>
  </si>
  <si>
    <t>ლითონის ელემენტების შეღებვა მაღალი ხარისხის ზეთოვანი საღებავით ორ ფენად 
Painting of metal elements with high quality oil paint in two layers</t>
  </si>
  <si>
    <t>ხის მაგიდის მოწყობა ზომით 1*2,5*0,9მ  
Installation of wooden tables, dimensions 1X2, 5X09m</t>
  </si>
  <si>
    <r>
      <t xml:space="preserve">ც
</t>
    </r>
    <r>
      <rPr>
        <sz val="12"/>
        <rFont val="Arial"/>
        <family val="2"/>
        <charset val="204"/>
      </rPr>
      <t>pcs</t>
    </r>
  </si>
  <si>
    <t>ზეთოვანი საღებავი
 Oil paint</t>
  </si>
  <si>
    <r>
      <t xml:space="preserve">სულ ფანჩატური
</t>
    </r>
    <r>
      <rPr>
        <sz val="10"/>
        <rFont val="Arial"/>
        <family val="2"/>
        <charset val="204"/>
      </rPr>
      <t>Total Arbour</t>
    </r>
  </si>
  <si>
    <r>
      <t xml:space="preserve">ლითონის ღობის მოწყობა (სიმაღლით 900მმ; ნახაზის მიხედვით)
</t>
    </r>
    <r>
      <rPr>
        <sz val="10"/>
        <rFont val="Arial"/>
        <family val="2"/>
        <charset val="204"/>
      </rPr>
      <t>Installation of metal fence (high 900mm; according to drawings)</t>
    </r>
  </si>
  <si>
    <r>
      <t xml:space="preserve">რაოდენობა
</t>
    </r>
    <r>
      <rPr>
        <sz val="12"/>
        <color theme="1"/>
        <rFont val="Arial"/>
        <family val="2"/>
        <charset val="204"/>
      </rPr>
      <t>Quantity</t>
    </r>
  </si>
  <si>
    <t>1</t>
  </si>
  <si>
    <t>5</t>
  </si>
  <si>
    <r>
      <t xml:space="preserve">საჩრდილობელი ფანჩატურის  ტრენაჟორებისთვის ესკიზის მიხედვით მიწოდება-მონტაჟი(შესაბამისი მასალებისა და სამუშაოების </t>
    </r>
    <r>
      <rPr>
        <sz val="10"/>
        <rFont val="Arial"/>
        <family val="2"/>
        <charset val="204"/>
      </rPr>
      <t>ღირებულების გათვალისწინებით) 
Delivery and installation of shade Arbor for the fitness exercisers according to sketch (including relevant materials and work costs)</t>
    </r>
  </si>
  <si>
    <t>Arrangement of public garden and children playground in Rustavi IDP settlement</t>
  </si>
  <si>
    <t>არსებული ბეტონის მოედნების მოჭრა და მოსწორება
Cutting of existing damaged concrete surfaces and leveling</t>
  </si>
  <si>
    <t xml:space="preserve">არსებული საბავშვო ატრაქციონის დემონტაჟი და მონტაჟი
Dismantling and refixing of existing children atractions </t>
  </si>
  <si>
    <r>
      <t>ლი</t>
    </r>
    <r>
      <rPr>
        <sz val="10"/>
        <rFont val="AcadNusx"/>
      </rPr>
      <t xml:space="preserve">თონკრამიტის სახურავის ფურცელი სისქით 0,45მმ
</t>
    </r>
    <r>
      <rPr>
        <sz val="10"/>
        <rFont val="Arial"/>
        <family val="2"/>
        <charset val="204"/>
      </rPr>
      <t>Metal tiled roof sheet 0,45mm</t>
    </r>
  </si>
  <si>
    <r>
      <t xml:space="preserve">ლითონის კუტიკარის დამზადება და მოწყობა ზომით 1*1მ
</t>
    </r>
    <r>
      <rPr>
        <sz val="10"/>
        <rFont val="Arial"/>
        <family val="2"/>
        <charset val="204"/>
      </rPr>
      <t>preparation and installation of metal gate</t>
    </r>
  </si>
  <si>
    <t>შვედური სავარჯიშო კედლის მოწყობა
Installation of wall-mounted ladder</t>
  </si>
  <si>
    <r>
      <t xml:space="preserve">ავტოსადგომებზე ასფალტის საფარის მოწყობა სისქით 6სმ
</t>
    </r>
    <r>
      <rPr>
        <sz val="10"/>
        <rFont val="Arial"/>
        <family val="2"/>
        <charset val="204"/>
      </rPr>
      <t>Installation of asfalt covering on car parkings</t>
    </r>
  </si>
  <si>
    <r>
      <t xml:space="preserve">ავტომობილების შემზღუდავი ბოძკინტების მოწყობა
</t>
    </r>
    <r>
      <rPr>
        <sz val="10"/>
        <rFont val="Arial"/>
        <family val="2"/>
        <charset val="204"/>
      </rPr>
      <t xml:space="preserve">Installation of traffic cones </t>
    </r>
  </si>
  <si>
    <t>ხის სკამების მოწყობა ზომით 0,4*2,5*0,45მ
 Installation of wooden benches, dimensions 0,4X2,5X0,45 m</t>
  </si>
  <si>
    <r>
      <t xml:space="preserve">ელმომარაგების კაბელის მოსაწყობად არხის გთხრა უკუჩაყრით ზომით 50*30სმ
</t>
    </r>
    <r>
      <rPr>
        <sz val="10"/>
        <rFont val="Arial"/>
        <family val="2"/>
        <charset val="204"/>
      </rPr>
      <t>Digging of channel 30x30cm with backfilling for sewer 100mm and water 20mm pipelines water fungus</t>
    </r>
  </si>
  <si>
    <r>
      <t xml:space="preserve">მიწისქვეშა ალუმინის ელმომარაგების კაბელის მოწყობა 3*6მმ პლასტმასის გარსაცმით
</t>
    </r>
    <r>
      <rPr>
        <sz val="10"/>
        <rFont val="Arial"/>
        <family val="2"/>
        <charset val="204"/>
      </rPr>
      <t>Installation of underground aluminium supply cable 3x6mm with plastic cover</t>
    </r>
  </si>
  <si>
    <t>ხარჯთაღრიცხვა/BoQ</t>
  </si>
  <si>
    <t>რუსთავის მუნიციპალიტეტში  მდებარე დევნილთა  დასახლებაში 
სკვერის და საბავშვო მოედნის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</si>
</sst>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₾-437]"/>
    <numFmt numFmtId="165" formatCode="#,##0.00\ [$GEL]"/>
    <numFmt numFmtId="166" formatCode="#,##0.00\ [$Lari-437]"/>
    <numFmt numFmtId="167" formatCode="[$GEL]\ 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cadNusx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  <font>
      <b/>
      <sz val="10"/>
      <color indexed="8"/>
      <name val="Sylfaen"/>
      <family val="1"/>
      <charset val="204"/>
    </font>
    <font>
      <sz val="10"/>
      <name val="AcadNusx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name val="AcadNusx"/>
    </font>
    <font>
      <b/>
      <sz val="10"/>
      <name val="Arial"/>
      <family val="2"/>
      <charset val="204"/>
    </font>
    <font>
      <sz val="10"/>
      <color theme="1"/>
      <name val="Calibri"/>
      <family val="2"/>
      <charset val="1"/>
      <scheme val="minor"/>
    </font>
    <font>
      <b/>
      <sz val="10"/>
      <name val="AcadNusx"/>
    </font>
    <font>
      <sz val="10"/>
      <color rgb="FF000000"/>
      <name val="Sylfaen"/>
      <family val="1"/>
    </font>
    <font>
      <sz val="10"/>
      <color indexed="8"/>
      <name val="Sylfae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name val="AcadNusx"/>
    </font>
    <font>
      <vertAlign val="superscript"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name val="AcadNusx"/>
    </font>
    <font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.5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Helv"/>
    </font>
    <font>
      <sz val="12"/>
      <color theme="1"/>
      <name val="AcadNusx"/>
    </font>
    <font>
      <sz val="12"/>
      <color theme="1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0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165" fontId="20" fillId="0" borderId="4" xfId="0" applyNumberFormat="1" applyFont="1" applyBorder="1" applyAlignment="1">
      <alignment vertical="center"/>
    </xf>
    <xf numFmtId="167" fontId="2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 wrapText="1"/>
    </xf>
    <xf numFmtId="166" fontId="15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8" fillId="0" borderId="4" xfId="0" applyFont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4" xfId="0" applyFont="1" applyFill="1" applyBorder="1" applyAlignment="1">
      <alignment horizontal="right" wrapText="1"/>
    </xf>
    <xf numFmtId="0" fontId="22" fillId="0" borderId="6" xfId="0" applyFont="1" applyBorder="1" applyAlignment="1">
      <alignment horizontal="center" wrapText="1"/>
    </xf>
    <xf numFmtId="0" fontId="13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left" vertical="center" wrapText="1"/>
    </xf>
    <xf numFmtId="165" fontId="20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167" fontId="15" fillId="0" borderId="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 wrapText="1"/>
    </xf>
    <xf numFmtId="2" fontId="35" fillId="0" borderId="1" xfId="0" applyNumberFormat="1" applyFont="1" applyBorder="1" applyAlignment="1">
      <alignment horizontal="center" vertical="center"/>
    </xf>
    <xf numFmtId="166" fontId="32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8" fillId="0" borderId="0" xfId="0" applyFont="1"/>
    <xf numFmtId="0" fontId="2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9" fillId="0" borderId="0" xfId="0" applyFont="1"/>
    <xf numFmtId="0" fontId="40" fillId="0" borderId="0" xfId="0" applyFont="1" applyAlignment="1">
      <alignment horizontal="center"/>
    </xf>
    <xf numFmtId="0" fontId="41" fillId="0" borderId="0" xfId="0" applyFont="1"/>
    <xf numFmtId="0" fontId="44" fillId="0" borderId="1" xfId="0" quotePrefix="1" applyFont="1" applyBorder="1" applyAlignment="1">
      <alignment horizontal="center" vertical="top" wrapText="1"/>
    </xf>
    <xf numFmtId="49" fontId="44" fillId="0" borderId="1" xfId="0" applyNumberFormat="1" applyFont="1" applyBorder="1" applyAlignment="1">
      <alignment horizontal="center" vertical="top" wrapText="1"/>
    </xf>
    <xf numFmtId="1" fontId="44" fillId="0" borderId="1" xfId="0" quotePrefix="1" applyNumberFormat="1" applyFon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38" fillId="2" borderId="0" xfId="0" applyFont="1" applyFill="1" applyAlignment="1">
      <alignment vertical="center"/>
    </xf>
    <xf numFmtId="0" fontId="13" fillId="0" borderId="2" xfId="0" applyFont="1" applyFill="1" applyBorder="1" applyAlignment="1">
      <alignment horizontal="right" wrapText="1"/>
    </xf>
    <xf numFmtId="166" fontId="46" fillId="0" borderId="3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65" fontId="27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42" fillId="3" borderId="7" xfId="1" applyFont="1" applyFill="1" applyBorder="1" applyAlignment="1">
      <alignment horizontal="center" vertical="center" wrapText="1"/>
    </xf>
    <xf numFmtId="0" fontId="42" fillId="3" borderId="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42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FB432599-D71C-46A5-96E9-A0E9547290C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view="pageBreakPreview" zoomScale="70" zoomScaleNormal="70" zoomScaleSheetLayoutView="70" workbookViewId="0">
      <selection activeCell="G38" sqref="G38:G90"/>
    </sheetView>
  </sheetViews>
  <sheetFormatPr defaultRowHeight="14.4" x14ac:dyDescent="0.3"/>
  <cols>
    <col min="1" max="1" width="8.33203125" style="65" customWidth="1"/>
    <col min="2" max="2" width="123.44140625" customWidth="1"/>
    <col min="3" max="3" width="22" customWidth="1"/>
    <col min="4" max="4" width="13" customWidth="1"/>
    <col min="5" max="5" width="17.33203125" customWidth="1"/>
    <col min="6" max="6" width="19.6640625" bestFit="1" customWidth="1"/>
    <col min="7" max="7" width="19.109375" bestFit="1" customWidth="1"/>
    <col min="8" max="8" width="19.6640625" bestFit="1" customWidth="1"/>
    <col min="9" max="9" width="19.88671875" customWidth="1"/>
  </cols>
  <sheetData>
    <row r="1" spans="1:9" ht="30.6" customHeight="1" x14ac:dyDescent="0.3">
      <c r="A1" s="89" t="s">
        <v>100</v>
      </c>
      <c r="B1" s="89"/>
      <c r="C1" s="89"/>
      <c r="D1" s="89"/>
      <c r="E1" s="89"/>
      <c r="F1" s="89"/>
      <c r="G1" s="89"/>
      <c r="H1" s="89"/>
      <c r="I1" s="89"/>
    </row>
    <row r="2" spans="1:9" ht="31.2" x14ac:dyDescent="0.3">
      <c r="A2" s="76"/>
      <c r="B2" s="102" t="s">
        <v>88</v>
      </c>
      <c r="C2" s="102"/>
      <c r="D2" s="102"/>
      <c r="E2" s="102"/>
      <c r="F2" s="102"/>
      <c r="G2" s="102"/>
      <c r="H2" s="102"/>
      <c r="I2" s="102"/>
    </row>
    <row r="3" spans="1:9" ht="42.6" customHeight="1" x14ac:dyDescent="0.3">
      <c r="A3" s="98" t="s">
        <v>99</v>
      </c>
      <c r="B3" s="98"/>
      <c r="C3" s="98"/>
      <c r="D3" s="98"/>
      <c r="E3" s="98"/>
      <c r="F3" s="98"/>
      <c r="G3" s="98"/>
      <c r="H3" s="98"/>
      <c r="I3" s="98"/>
    </row>
    <row r="4" spans="1:9" s="71" customFormat="1" ht="21.6" customHeight="1" x14ac:dyDescent="0.25"/>
    <row r="5" spans="1:9" ht="21" x14ac:dyDescent="0.3">
      <c r="A5" s="68"/>
      <c r="B5" s="68"/>
      <c r="C5" s="68"/>
      <c r="D5" s="68"/>
      <c r="E5" s="68"/>
      <c r="F5" s="68"/>
      <c r="G5" s="68"/>
      <c r="H5" s="68"/>
      <c r="I5" s="68"/>
    </row>
    <row r="6" spans="1:9" ht="15.6" x14ac:dyDescent="0.3">
      <c r="A6" s="69"/>
      <c r="C6" s="70"/>
    </row>
    <row r="7" spans="1:9" ht="34.5" customHeight="1" x14ac:dyDescent="0.3">
      <c r="A7" s="94"/>
      <c r="B7" s="96"/>
      <c r="C7" s="96"/>
      <c r="D7" s="99" t="s">
        <v>84</v>
      </c>
      <c r="E7" s="100" t="s">
        <v>5</v>
      </c>
      <c r="F7" s="101"/>
      <c r="G7" s="100" t="s">
        <v>6</v>
      </c>
      <c r="H7" s="100"/>
      <c r="I7" s="92" t="s">
        <v>8</v>
      </c>
    </row>
    <row r="8" spans="1:9" ht="39.75" customHeight="1" x14ac:dyDescent="0.3">
      <c r="A8" s="95"/>
      <c r="B8" s="97"/>
      <c r="C8" s="97"/>
      <c r="D8" s="99"/>
      <c r="E8" s="67" t="s">
        <v>7</v>
      </c>
      <c r="F8" s="67" t="s">
        <v>8</v>
      </c>
      <c r="G8" s="67" t="s">
        <v>7</v>
      </c>
      <c r="H8" s="67" t="s">
        <v>8</v>
      </c>
      <c r="I8" s="93"/>
    </row>
    <row r="9" spans="1:9" s="75" customFormat="1" ht="13.8" x14ac:dyDescent="0.3">
      <c r="A9" s="72" t="s">
        <v>85</v>
      </c>
      <c r="B9" s="72">
        <v>2</v>
      </c>
      <c r="C9" s="72">
        <v>3</v>
      </c>
      <c r="D9" s="72">
        <v>4</v>
      </c>
      <c r="E9" s="73" t="s">
        <v>86</v>
      </c>
      <c r="F9" s="74">
        <v>6</v>
      </c>
      <c r="G9" s="72">
        <v>7</v>
      </c>
      <c r="H9" s="74">
        <v>8</v>
      </c>
      <c r="I9" s="72">
        <v>9</v>
      </c>
    </row>
    <row r="10" spans="1:9" ht="27" x14ac:dyDescent="0.3">
      <c r="A10" s="57">
        <v>1</v>
      </c>
      <c r="B10" s="37" t="s">
        <v>4</v>
      </c>
      <c r="C10" s="6"/>
      <c r="D10" s="7"/>
      <c r="E10" s="8"/>
      <c r="F10" s="9"/>
      <c r="G10" s="5"/>
      <c r="H10" s="8"/>
      <c r="I10" s="9"/>
    </row>
    <row r="11" spans="1:9" ht="28.8" x14ac:dyDescent="0.3">
      <c r="A11" s="57">
        <v>1.1000000000000001</v>
      </c>
      <c r="B11" s="38" t="s">
        <v>64</v>
      </c>
      <c r="C11" s="11" t="s">
        <v>30</v>
      </c>
      <c r="D11" s="17">
        <v>230</v>
      </c>
      <c r="E11" s="12"/>
      <c r="F11" s="13"/>
      <c r="G11" s="14"/>
      <c r="H11" s="45">
        <f t="shared" ref="H11" si="0">G11*D11</f>
        <v>0</v>
      </c>
      <c r="I11" s="16">
        <f t="shared" ref="I11" si="1">H11+F11</f>
        <v>0</v>
      </c>
    </row>
    <row r="12" spans="1:9" ht="32.4" x14ac:dyDescent="0.3">
      <c r="A12" s="57">
        <v>1.2</v>
      </c>
      <c r="B12" s="39" t="s">
        <v>89</v>
      </c>
      <c r="C12" s="17" t="s">
        <v>37</v>
      </c>
      <c r="D12" s="12">
        <f>140+33+18+22</f>
        <v>213</v>
      </c>
      <c r="E12" s="18"/>
      <c r="F12" s="13"/>
      <c r="G12" s="19"/>
      <c r="H12" s="45">
        <f>G12*D12</f>
        <v>0</v>
      </c>
      <c r="I12" s="16">
        <f>H12+F12</f>
        <v>0</v>
      </c>
    </row>
    <row r="13" spans="1:9" ht="28.8" x14ac:dyDescent="0.3">
      <c r="A13" s="57">
        <v>1.3</v>
      </c>
      <c r="B13" s="10" t="s">
        <v>97</v>
      </c>
      <c r="C13" s="11" t="s">
        <v>30</v>
      </c>
      <c r="D13" s="12">
        <v>50</v>
      </c>
      <c r="E13" s="12"/>
      <c r="F13" s="13">
        <f t="shared" ref="F13" si="2">E13*D13</f>
        <v>0</v>
      </c>
      <c r="G13" s="14"/>
      <c r="H13" s="15">
        <f t="shared" ref="H13" si="3">G13*D13</f>
        <v>0</v>
      </c>
      <c r="I13" s="16">
        <f t="shared" ref="I13" si="4">H13+F13</f>
        <v>0</v>
      </c>
    </row>
    <row r="14" spans="1:9" ht="28.8" x14ac:dyDescent="0.3">
      <c r="A14" s="57">
        <v>1.4</v>
      </c>
      <c r="B14" s="29" t="s">
        <v>98</v>
      </c>
      <c r="C14" s="11" t="s">
        <v>30</v>
      </c>
      <c r="D14" s="12">
        <v>60</v>
      </c>
      <c r="E14" s="12"/>
      <c r="F14" s="13">
        <f t="shared" ref="F14" si="5">E14*D14</f>
        <v>0</v>
      </c>
      <c r="G14" s="14"/>
      <c r="H14" s="15">
        <f t="shared" ref="H14" si="6">G14*D14</f>
        <v>0</v>
      </c>
      <c r="I14" s="16">
        <f t="shared" ref="I14" si="7">H14+F14</f>
        <v>0</v>
      </c>
    </row>
    <row r="15" spans="1:9" ht="33" x14ac:dyDescent="0.3">
      <c r="A15" s="57">
        <v>1.5</v>
      </c>
      <c r="B15" s="38" t="s">
        <v>27</v>
      </c>
      <c r="C15" s="11" t="s">
        <v>28</v>
      </c>
      <c r="D15" s="12">
        <f>172+5</f>
        <v>177</v>
      </c>
      <c r="E15" s="12"/>
      <c r="F15" s="13"/>
      <c r="G15" s="14"/>
      <c r="H15" s="45">
        <f t="shared" ref="H15:H25" si="8">G15*D15</f>
        <v>0</v>
      </c>
      <c r="I15" s="16">
        <f t="shared" ref="I15:I25" si="9">H15+F15</f>
        <v>0</v>
      </c>
    </row>
    <row r="16" spans="1:9" ht="33" x14ac:dyDescent="0.3">
      <c r="A16" s="57">
        <v>1.6</v>
      </c>
      <c r="B16" s="39" t="s">
        <v>94</v>
      </c>
      <c r="C16" s="11" t="s">
        <v>28</v>
      </c>
      <c r="D16" s="12">
        <v>192</v>
      </c>
      <c r="E16" s="12"/>
      <c r="F16" s="13">
        <f t="shared" ref="F16:F25" si="10">E16*D16</f>
        <v>0</v>
      </c>
      <c r="G16" s="14"/>
      <c r="H16" s="45">
        <f t="shared" ref="H16" si="11">G16*D16</f>
        <v>0</v>
      </c>
      <c r="I16" s="16">
        <f t="shared" ref="I16" si="12">H16+F16</f>
        <v>0</v>
      </c>
    </row>
    <row r="17" spans="1:9" ht="28.8" x14ac:dyDescent="0.3">
      <c r="A17" s="57">
        <v>1.7</v>
      </c>
      <c r="B17" s="38" t="s">
        <v>29</v>
      </c>
      <c r="C17" s="11" t="s">
        <v>30</v>
      </c>
      <c r="D17" s="12">
        <v>204</v>
      </c>
      <c r="E17" s="12"/>
      <c r="F17" s="13">
        <f t="shared" si="10"/>
        <v>0</v>
      </c>
      <c r="G17" s="14"/>
      <c r="H17" s="45">
        <f t="shared" si="8"/>
        <v>0</v>
      </c>
      <c r="I17" s="16">
        <f t="shared" si="9"/>
        <v>0</v>
      </c>
    </row>
    <row r="18" spans="1:9" ht="33" x14ac:dyDescent="0.3">
      <c r="A18" s="57">
        <v>1.8</v>
      </c>
      <c r="B18" s="38" t="s">
        <v>31</v>
      </c>
      <c r="C18" s="11" t="s">
        <v>28</v>
      </c>
      <c r="D18" s="12">
        <v>190</v>
      </c>
      <c r="E18" s="12"/>
      <c r="F18" s="13">
        <f t="shared" si="10"/>
        <v>0</v>
      </c>
      <c r="G18" s="14"/>
      <c r="H18" s="45">
        <f t="shared" si="8"/>
        <v>0</v>
      </c>
      <c r="I18" s="16">
        <f t="shared" si="9"/>
        <v>0</v>
      </c>
    </row>
    <row r="19" spans="1:9" ht="33.6" x14ac:dyDescent="0.3">
      <c r="A19" s="57">
        <v>1.9</v>
      </c>
      <c r="B19" s="38" t="s">
        <v>32</v>
      </c>
      <c r="C19" s="11" t="s">
        <v>33</v>
      </c>
      <c r="D19" s="12">
        <f>D18*0.06</f>
        <v>11.4</v>
      </c>
      <c r="E19" s="12"/>
      <c r="F19" s="13">
        <f t="shared" si="10"/>
        <v>0</v>
      </c>
      <c r="G19" s="14"/>
      <c r="H19" s="45">
        <f t="shared" si="8"/>
        <v>0</v>
      </c>
      <c r="I19" s="16">
        <f t="shared" si="9"/>
        <v>0</v>
      </c>
    </row>
    <row r="20" spans="1:9" ht="27" x14ac:dyDescent="0.3">
      <c r="A20" s="23">
        <v>1.1000000000000001</v>
      </c>
      <c r="B20" s="38" t="s">
        <v>34</v>
      </c>
      <c r="C20" s="11" t="s">
        <v>25</v>
      </c>
      <c r="D20" s="12">
        <v>1</v>
      </c>
      <c r="E20" s="12"/>
      <c r="F20" s="13">
        <f t="shared" si="10"/>
        <v>0</v>
      </c>
      <c r="G20" s="14"/>
      <c r="H20" s="45">
        <f t="shared" si="8"/>
        <v>0</v>
      </c>
      <c r="I20" s="16">
        <f t="shared" si="9"/>
        <v>0</v>
      </c>
    </row>
    <row r="21" spans="1:9" ht="27" x14ac:dyDescent="0.3">
      <c r="A21" s="23">
        <v>1.1100000000000001</v>
      </c>
      <c r="B21" s="38" t="s">
        <v>35</v>
      </c>
      <c r="C21" s="11" t="s">
        <v>26</v>
      </c>
      <c r="D21" s="12">
        <v>1</v>
      </c>
      <c r="E21" s="12"/>
      <c r="F21" s="13">
        <f t="shared" si="10"/>
        <v>0</v>
      </c>
      <c r="G21" s="14"/>
      <c r="H21" s="45">
        <f t="shared" si="8"/>
        <v>0</v>
      </c>
      <c r="I21" s="16">
        <f t="shared" si="9"/>
        <v>0</v>
      </c>
    </row>
    <row r="22" spans="1:9" ht="40.200000000000003" x14ac:dyDescent="0.3">
      <c r="A22" s="23">
        <v>1.1200000000000001</v>
      </c>
      <c r="B22" s="10" t="s">
        <v>66</v>
      </c>
      <c r="C22" s="11" t="s">
        <v>30</v>
      </c>
      <c r="D22" s="12">
        <v>35</v>
      </c>
      <c r="E22" s="12"/>
      <c r="F22" s="13">
        <f t="shared" si="10"/>
        <v>0</v>
      </c>
      <c r="G22" s="14"/>
      <c r="H22" s="15">
        <f t="shared" si="8"/>
        <v>0</v>
      </c>
      <c r="I22" s="16">
        <f t="shared" si="9"/>
        <v>0</v>
      </c>
    </row>
    <row r="23" spans="1:9" ht="27" x14ac:dyDescent="0.3">
      <c r="A23" s="23">
        <v>1.1299999999999999</v>
      </c>
      <c r="B23" s="10" t="s">
        <v>65</v>
      </c>
      <c r="C23" s="11" t="s">
        <v>26</v>
      </c>
      <c r="D23" s="12">
        <v>6</v>
      </c>
      <c r="E23" s="12"/>
      <c r="F23" s="13">
        <f>E23*D23</f>
        <v>0</v>
      </c>
      <c r="G23" s="14"/>
      <c r="H23" s="15">
        <f>G23*D23</f>
        <v>0</v>
      </c>
      <c r="I23" s="16">
        <f>H23+F23</f>
        <v>0</v>
      </c>
    </row>
    <row r="24" spans="1:9" ht="32.4" customHeight="1" x14ac:dyDescent="0.3">
      <c r="A24" s="23">
        <v>1.1399999999999999</v>
      </c>
      <c r="B24" s="38" t="s">
        <v>36</v>
      </c>
      <c r="C24" s="11" t="s">
        <v>26</v>
      </c>
      <c r="D24" s="12">
        <v>10</v>
      </c>
      <c r="E24" s="12"/>
      <c r="F24" s="13">
        <f t="shared" si="10"/>
        <v>0</v>
      </c>
      <c r="G24" s="14"/>
      <c r="H24" s="45">
        <f t="shared" si="8"/>
        <v>0</v>
      </c>
      <c r="I24" s="16">
        <f t="shared" si="9"/>
        <v>0</v>
      </c>
    </row>
    <row r="25" spans="1:9" ht="27" x14ac:dyDescent="0.3">
      <c r="A25" s="23">
        <v>1.1499999999999999</v>
      </c>
      <c r="B25" s="39" t="s">
        <v>54</v>
      </c>
      <c r="C25" s="11" t="s">
        <v>26</v>
      </c>
      <c r="D25" s="12">
        <v>10</v>
      </c>
      <c r="E25" s="12"/>
      <c r="F25" s="13">
        <f t="shared" si="10"/>
        <v>0</v>
      </c>
      <c r="G25" s="14"/>
      <c r="H25" s="45">
        <f t="shared" si="8"/>
        <v>0</v>
      </c>
      <c r="I25" s="16">
        <f t="shared" si="9"/>
        <v>0</v>
      </c>
    </row>
    <row r="26" spans="1:9" ht="27" x14ac:dyDescent="0.3">
      <c r="A26" s="58"/>
      <c r="B26" s="40" t="s">
        <v>57</v>
      </c>
      <c r="C26" s="11"/>
      <c r="D26" s="12"/>
      <c r="E26" s="12"/>
      <c r="F26" s="79">
        <f>SUM(F11:F25)</f>
        <v>0</v>
      </c>
      <c r="G26" s="34"/>
      <c r="H26" s="79">
        <f>SUM(H11:H25)</f>
        <v>0</v>
      </c>
      <c r="I26" s="79">
        <f>SUM(I11:I25)</f>
        <v>0</v>
      </c>
    </row>
    <row r="27" spans="1:9" ht="27" x14ac:dyDescent="0.3">
      <c r="A27" s="59">
        <v>2</v>
      </c>
      <c r="B27" s="41" t="s">
        <v>17</v>
      </c>
      <c r="C27" s="91"/>
      <c r="D27" s="91"/>
      <c r="E27" s="91"/>
      <c r="F27" s="91"/>
      <c r="G27" s="91"/>
      <c r="H27" s="91"/>
      <c r="I27" s="91"/>
    </row>
    <row r="28" spans="1:9" ht="28.2" x14ac:dyDescent="0.3">
      <c r="A28" s="60">
        <v>2.1</v>
      </c>
      <c r="B28" s="39" t="s">
        <v>12</v>
      </c>
      <c r="C28" s="17" t="s">
        <v>30</v>
      </c>
      <c r="D28" s="12">
        <v>26</v>
      </c>
      <c r="E28" s="18"/>
      <c r="F28" s="13">
        <f t="shared" ref="F28:F30" si="13">E28*D28</f>
        <v>0</v>
      </c>
      <c r="G28" s="19"/>
      <c r="H28" s="45">
        <f t="shared" ref="H28:H31" si="14">G28*D28</f>
        <v>0</v>
      </c>
      <c r="I28" s="45">
        <f t="shared" ref="I28:I32" si="15">H28+F28</f>
        <v>0</v>
      </c>
    </row>
    <row r="29" spans="1:9" ht="32.4" x14ac:dyDescent="0.3">
      <c r="A29" s="60">
        <v>2.2000000000000002</v>
      </c>
      <c r="B29" s="39" t="s">
        <v>13</v>
      </c>
      <c r="C29" s="17" t="s">
        <v>38</v>
      </c>
      <c r="D29" s="12">
        <v>3.36</v>
      </c>
      <c r="E29" s="18"/>
      <c r="F29" s="13">
        <f t="shared" si="13"/>
        <v>0</v>
      </c>
      <c r="G29" s="19"/>
      <c r="H29" s="45">
        <f t="shared" si="14"/>
        <v>0</v>
      </c>
      <c r="I29" s="45">
        <f t="shared" si="15"/>
        <v>0</v>
      </c>
    </row>
    <row r="30" spans="1:9" ht="40.200000000000003" x14ac:dyDescent="0.3">
      <c r="A30" s="60">
        <v>2.2999999999999998</v>
      </c>
      <c r="B30" s="39" t="s">
        <v>14</v>
      </c>
      <c r="C30" s="17" t="s">
        <v>38</v>
      </c>
      <c r="D30" s="12">
        <v>2.52</v>
      </c>
      <c r="E30" s="18"/>
      <c r="F30" s="13">
        <f t="shared" si="13"/>
        <v>0</v>
      </c>
      <c r="G30" s="19"/>
      <c r="H30" s="45">
        <f t="shared" si="14"/>
        <v>0</v>
      </c>
      <c r="I30" s="45">
        <f>H30+F30</f>
        <v>0</v>
      </c>
    </row>
    <row r="31" spans="1:9" ht="40.200000000000003" x14ac:dyDescent="0.3">
      <c r="A31" s="60">
        <v>2.4</v>
      </c>
      <c r="B31" s="39" t="s">
        <v>15</v>
      </c>
      <c r="C31" s="17" t="s">
        <v>37</v>
      </c>
      <c r="D31" s="12">
        <v>42</v>
      </c>
      <c r="E31" s="18"/>
      <c r="F31" s="13"/>
      <c r="G31" s="19"/>
      <c r="H31" s="45">
        <f t="shared" si="14"/>
        <v>0</v>
      </c>
      <c r="I31" s="45">
        <f t="shared" si="15"/>
        <v>0</v>
      </c>
    </row>
    <row r="32" spans="1:9" ht="32.4" x14ac:dyDescent="0.3">
      <c r="A32" s="60">
        <v>2.5</v>
      </c>
      <c r="B32" s="42" t="s">
        <v>39</v>
      </c>
      <c r="C32" s="17" t="s">
        <v>37</v>
      </c>
      <c r="D32" s="12">
        <v>42</v>
      </c>
      <c r="E32" s="18"/>
      <c r="F32" s="13">
        <f>D32*E32</f>
        <v>0</v>
      </c>
      <c r="G32" s="13"/>
      <c r="H32" s="45"/>
      <c r="I32" s="45">
        <f t="shared" si="15"/>
        <v>0</v>
      </c>
    </row>
    <row r="33" spans="1:9" ht="28.8" x14ac:dyDescent="0.3">
      <c r="A33" s="60">
        <v>2.6</v>
      </c>
      <c r="B33" s="42" t="s">
        <v>40</v>
      </c>
      <c r="C33" s="21" t="s">
        <v>41</v>
      </c>
      <c r="D33" s="12">
        <v>42</v>
      </c>
      <c r="E33" s="18"/>
      <c r="F33" s="13">
        <f>D33*E33</f>
        <v>0</v>
      </c>
      <c r="G33" s="13"/>
      <c r="H33" s="45"/>
      <c r="I33" s="45">
        <f>H33+F33</f>
        <v>0</v>
      </c>
    </row>
    <row r="34" spans="1:9" ht="27.6" x14ac:dyDescent="0.3">
      <c r="A34" s="60">
        <v>2.7</v>
      </c>
      <c r="B34" s="39" t="s">
        <v>93</v>
      </c>
      <c r="C34" s="80" t="s">
        <v>16</v>
      </c>
      <c r="D34" s="20">
        <v>1</v>
      </c>
      <c r="E34" s="18"/>
      <c r="F34" s="13">
        <f>D34*E34</f>
        <v>0</v>
      </c>
      <c r="G34" s="19"/>
      <c r="H34" s="45">
        <f t="shared" ref="H34" si="16">G34*D34</f>
        <v>0</v>
      </c>
      <c r="I34" s="45">
        <f>H34+F34</f>
        <v>0</v>
      </c>
    </row>
    <row r="35" spans="1:9" ht="32.4" x14ac:dyDescent="0.3">
      <c r="A35" s="60">
        <v>2.8</v>
      </c>
      <c r="B35" s="39" t="s">
        <v>3</v>
      </c>
      <c r="C35" s="17" t="s">
        <v>38</v>
      </c>
      <c r="D35" s="20">
        <v>1</v>
      </c>
      <c r="E35" s="18"/>
      <c r="F35" s="13"/>
      <c r="G35" s="19"/>
      <c r="H35" s="45">
        <f t="shared" ref="H35:H36" si="17">G35*D35</f>
        <v>0</v>
      </c>
      <c r="I35" s="45">
        <f>H35+F35</f>
        <v>0</v>
      </c>
    </row>
    <row r="36" spans="1:9" ht="48" customHeight="1" x14ac:dyDescent="0.3">
      <c r="A36" s="60">
        <v>2.9</v>
      </c>
      <c r="B36" s="42" t="s">
        <v>87</v>
      </c>
      <c r="C36" s="80" t="s">
        <v>16</v>
      </c>
      <c r="D36" s="12">
        <v>1</v>
      </c>
      <c r="E36" s="18"/>
      <c r="F36" s="13">
        <f>D36*E36</f>
        <v>0</v>
      </c>
      <c r="G36" s="13"/>
      <c r="H36" s="45">
        <f t="shared" si="17"/>
        <v>0</v>
      </c>
      <c r="I36" s="45">
        <f>H36+F36</f>
        <v>0</v>
      </c>
    </row>
    <row r="37" spans="1:9" s="3" customFormat="1" ht="26.4" x14ac:dyDescent="0.25">
      <c r="A37" s="61"/>
      <c r="B37" s="43" t="s">
        <v>1</v>
      </c>
      <c r="C37" s="90"/>
      <c r="D37" s="90"/>
      <c r="E37" s="90"/>
      <c r="F37" s="90"/>
      <c r="G37" s="90"/>
      <c r="H37" s="90"/>
      <c r="I37" s="90"/>
    </row>
    <row r="38" spans="1:9" s="3" customFormat="1" ht="27.6" x14ac:dyDescent="0.25">
      <c r="A38" s="62">
        <v>2.9</v>
      </c>
      <c r="B38" s="39" t="s">
        <v>55</v>
      </c>
      <c r="C38" s="80" t="s">
        <v>16</v>
      </c>
      <c r="D38" s="81">
        <v>7</v>
      </c>
      <c r="E38" s="82"/>
      <c r="F38" s="82"/>
      <c r="G38" s="81"/>
      <c r="H38" s="45">
        <f t="shared" ref="H38" si="18">G38*D38</f>
        <v>0</v>
      </c>
      <c r="I38" s="45">
        <f t="shared" ref="I38:I45" si="19">H38+F38</f>
        <v>0</v>
      </c>
    </row>
    <row r="39" spans="1:9" ht="27.6" x14ac:dyDescent="0.3">
      <c r="A39" s="63">
        <v>2.1</v>
      </c>
      <c r="B39" s="44" t="s">
        <v>18</v>
      </c>
      <c r="C39" s="80" t="s">
        <v>16</v>
      </c>
      <c r="D39" s="20">
        <v>1</v>
      </c>
      <c r="E39" s="18"/>
      <c r="F39" s="13">
        <f t="shared" ref="F39:F45" si="20">E39*D39</f>
        <v>0</v>
      </c>
      <c r="G39" s="13"/>
      <c r="H39" s="45"/>
      <c r="I39" s="45">
        <f t="shared" si="19"/>
        <v>0</v>
      </c>
    </row>
    <row r="40" spans="1:9" ht="27.6" x14ac:dyDescent="0.3">
      <c r="A40" s="60">
        <v>2.11</v>
      </c>
      <c r="B40" s="44" t="s">
        <v>20</v>
      </c>
      <c r="C40" s="80" t="s">
        <v>16</v>
      </c>
      <c r="D40" s="20">
        <v>1</v>
      </c>
      <c r="E40" s="18"/>
      <c r="F40" s="13">
        <f t="shared" si="20"/>
        <v>0</v>
      </c>
      <c r="G40" s="13"/>
      <c r="H40" s="45"/>
      <c r="I40" s="45">
        <f t="shared" si="19"/>
        <v>0</v>
      </c>
    </row>
    <row r="41" spans="1:9" ht="27.6" x14ac:dyDescent="0.3">
      <c r="A41" s="60">
        <v>2.12</v>
      </c>
      <c r="B41" s="44" t="s">
        <v>22</v>
      </c>
      <c r="C41" s="80" t="s">
        <v>16</v>
      </c>
      <c r="D41" s="20">
        <v>1</v>
      </c>
      <c r="E41" s="18"/>
      <c r="F41" s="13">
        <f t="shared" si="20"/>
        <v>0</v>
      </c>
      <c r="G41" s="13"/>
      <c r="H41" s="45"/>
      <c r="I41" s="45">
        <f t="shared" si="19"/>
        <v>0</v>
      </c>
    </row>
    <row r="42" spans="1:9" ht="27.6" x14ac:dyDescent="0.3">
      <c r="A42" s="60">
        <v>2.13</v>
      </c>
      <c r="B42" s="44" t="s">
        <v>21</v>
      </c>
      <c r="C42" s="80" t="s">
        <v>16</v>
      </c>
      <c r="D42" s="20">
        <v>1</v>
      </c>
      <c r="E42" s="18"/>
      <c r="F42" s="13">
        <f t="shared" si="20"/>
        <v>0</v>
      </c>
      <c r="G42" s="13"/>
      <c r="H42" s="45"/>
      <c r="I42" s="45">
        <f t="shared" si="19"/>
        <v>0</v>
      </c>
    </row>
    <row r="43" spans="1:9" ht="27.6" x14ac:dyDescent="0.3">
      <c r="A43" s="60">
        <v>2.14</v>
      </c>
      <c r="B43" s="44" t="s">
        <v>23</v>
      </c>
      <c r="C43" s="80" t="s">
        <v>16</v>
      </c>
      <c r="D43" s="20">
        <v>1</v>
      </c>
      <c r="E43" s="18"/>
      <c r="F43" s="13">
        <f t="shared" si="20"/>
        <v>0</v>
      </c>
      <c r="G43" s="13"/>
      <c r="H43" s="45"/>
      <c r="I43" s="45">
        <f t="shared" si="19"/>
        <v>0</v>
      </c>
    </row>
    <row r="44" spans="1:9" ht="27.6" x14ac:dyDescent="0.3">
      <c r="A44" s="60">
        <v>2.15</v>
      </c>
      <c r="B44" s="44" t="s">
        <v>24</v>
      </c>
      <c r="C44" s="80" t="s">
        <v>16</v>
      </c>
      <c r="D44" s="20">
        <v>1</v>
      </c>
      <c r="E44" s="18"/>
      <c r="F44" s="13">
        <f t="shared" si="20"/>
        <v>0</v>
      </c>
      <c r="G44" s="13"/>
      <c r="H44" s="45"/>
      <c r="I44" s="45">
        <f t="shared" si="19"/>
        <v>0</v>
      </c>
    </row>
    <row r="45" spans="1:9" ht="27.6" x14ac:dyDescent="0.3">
      <c r="A45" s="60">
        <v>2.16</v>
      </c>
      <c r="B45" s="87" t="s">
        <v>19</v>
      </c>
      <c r="C45" s="80" t="s">
        <v>16</v>
      </c>
      <c r="D45" s="20">
        <v>1</v>
      </c>
      <c r="E45" s="18"/>
      <c r="F45" s="13">
        <f t="shared" si="20"/>
        <v>0</v>
      </c>
      <c r="G45" s="13"/>
      <c r="H45" s="45"/>
      <c r="I45" s="45">
        <f t="shared" si="19"/>
        <v>0</v>
      </c>
    </row>
    <row r="46" spans="1:9" ht="33.75" customHeight="1" x14ac:dyDescent="0.3">
      <c r="A46" s="64">
        <v>2.17</v>
      </c>
      <c r="B46" s="77" t="s">
        <v>58</v>
      </c>
      <c r="C46" s="83"/>
      <c r="D46" s="84"/>
      <c r="E46" s="84"/>
      <c r="F46" s="85">
        <f>SUM(F28:F45)</f>
        <v>0</v>
      </c>
      <c r="G46" s="85"/>
      <c r="H46" s="85">
        <f>SUM(H28:H45)</f>
        <v>0</v>
      </c>
      <c r="I46" s="85">
        <f>H46+F46</f>
        <v>0</v>
      </c>
    </row>
    <row r="47" spans="1:9" ht="27" x14ac:dyDescent="0.3">
      <c r="A47" s="57"/>
      <c r="B47" s="30" t="s">
        <v>63</v>
      </c>
      <c r="C47" s="11"/>
      <c r="D47" s="12"/>
      <c r="E47" s="12"/>
      <c r="F47" s="13"/>
      <c r="G47" s="14"/>
      <c r="H47" s="15"/>
      <c r="I47" s="16"/>
    </row>
    <row r="48" spans="1:9" ht="33" x14ac:dyDescent="0.3">
      <c r="A48" s="57">
        <v>3.1</v>
      </c>
      <c r="B48" s="29" t="s">
        <v>42</v>
      </c>
      <c r="C48" s="11" t="s">
        <v>38</v>
      </c>
      <c r="D48" s="12">
        <v>8</v>
      </c>
      <c r="E48" s="12"/>
      <c r="F48" s="13">
        <f t="shared" ref="F48:F52" si="21">E48*D48</f>
        <v>0</v>
      </c>
      <c r="G48" s="14"/>
      <c r="H48" s="15">
        <f t="shared" ref="H48:H52" si="22">G48*D48</f>
        <v>0</v>
      </c>
      <c r="I48" s="16">
        <f t="shared" ref="I48:I52" si="23">H48+F48</f>
        <v>0</v>
      </c>
    </row>
    <row r="49" spans="1:9" ht="33" x14ac:dyDescent="0.3">
      <c r="A49" s="57">
        <v>3.2</v>
      </c>
      <c r="B49" s="10" t="s">
        <v>9</v>
      </c>
      <c r="C49" s="11" t="s">
        <v>38</v>
      </c>
      <c r="D49" s="12">
        <v>6.4</v>
      </c>
      <c r="E49" s="12"/>
      <c r="F49" s="13">
        <f t="shared" si="21"/>
        <v>0</v>
      </c>
      <c r="G49" s="14"/>
      <c r="H49" s="15">
        <f t="shared" si="22"/>
        <v>0</v>
      </c>
      <c r="I49" s="16">
        <f t="shared" si="23"/>
        <v>0</v>
      </c>
    </row>
    <row r="50" spans="1:9" ht="33" x14ac:dyDescent="0.3">
      <c r="A50" s="57">
        <v>3.3</v>
      </c>
      <c r="B50" s="10" t="s">
        <v>10</v>
      </c>
      <c r="C50" s="11" t="s">
        <v>38</v>
      </c>
      <c r="D50" s="12">
        <v>4.8</v>
      </c>
      <c r="E50" s="12"/>
      <c r="F50" s="13">
        <f t="shared" si="21"/>
        <v>0</v>
      </c>
      <c r="G50" s="14"/>
      <c r="H50" s="15">
        <f t="shared" si="22"/>
        <v>0</v>
      </c>
      <c r="I50" s="16">
        <f t="shared" si="23"/>
        <v>0</v>
      </c>
    </row>
    <row r="51" spans="1:9" ht="40.200000000000003" x14ac:dyDescent="0.3">
      <c r="A51" s="57">
        <v>3.4</v>
      </c>
      <c r="B51" s="10" t="s">
        <v>0</v>
      </c>
      <c r="C51" s="11" t="s">
        <v>28</v>
      </c>
      <c r="D51" s="12">
        <v>80</v>
      </c>
      <c r="E51" s="12"/>
      <c r="F51" s="13">
        <f t="shared" si="21"/>
        <v>0</v>
      </c>
      <c r="G51" s="14"/>
      <c r="H51" s="15">
        <f t="shared" si="22"/>
        <v>0</v>
      </c>
      <c r="I51" s="16">
        <f t="shared" si="23"/>
        <v>0</v>
      </c>
    </row>
    <row r="52" spans="1:9" ht="33" x14ac:dyDescent="0.3">
      <c r="A52" s="57">
        <v>3.5</v>
      </c>
      <c r="B52" s="10" t="s">
        <v>56</v>
      </c>
      <c r="C52" s="11" t="s">
        <v>38</v>
      </c>
      <c r="D52" s="12">
        <v>1</v>
      </c>
      <c r="E52" s="12"/>
      <c r="F52" s="13">
        <f t="shared" si="21"/>
        <v>0</v>
      </c>
      <c r="G52" s="14"/>
      <c r="H52" s="15">
        <f t="shared" si="22"/>
        <v>0</v>
      </c>
      <c r="I52" s="16">
        <f t="shared" si="23"/>
        <v>0</v>
      </c>
    </row>
    <row r="53" spans="1:9" ht="27" x14ac:dyDescent="0.3">
      <c r="A53" s="57"/>
      <c r="B53" s="36" t="s">
        <v>1</v>
      </c>
      <c r="C53" s="11"/>
      <c r="D53" s="12"/>
      <c r="E53" s="12"/>
      <c r="F53" s="13"/>
      <c r="G53" s="14"/>
      <c r="H53" s="15"/>
      <c r="I53" s="16"/>
    </row>
    <row r="54" spans="1:9" ht="27" x14ac:dyDescent="0.3">
      <c r="A54" s="57">
        <v>3.6</v>
      </c>
      <c r="B54" s="29" t="s">
        <v>90</v>
      </c>
      <c r="C54" s="11" t="s">
        <v>2</v>
      </c>
      <c r="D54" s="12">
        <v>1</v>
      </c>
      <c r="E54" s="12"/>
      <c r="F54" s="13">
        <f>E54*D54</f>
        <v>0</v>
      </c>
      <c r="G54" s="14"/>
      <c r="H54" s="15">
        <f>G54*D54</f>
        <v>0</v>
      </c>
      <c r="I54" s="16">
        <f>H54+F54</f>
        <v>0</v>
      </c>
    </row>
    <row r="55" spans="1:9" ht="33.75" customHeight="1" x14ac:dyDescent="0.3">
      <c r="A55" s="64"/>
      <c r="B55" s="33" t="s">
        <v>59</v>
      </c>
      <c r="C55" s="83"/>
      <c r="D55" s="84"/>
      <c r="E55" s="84"/>
      <c r="F55" s="85">
        <f>SUM(F48:F54)</f>
        <v>0</v>
      </c>
      <c r="G55" s="85"/>
      <c r="H55" s="85">
        <f>SUM(H48:H54)</f>
        <v>0</v>
      </c>
      <c r="I55" s="85">
        <f>H55+F55</f>
        <v>0</v>
      </c>
    </row>
    <row r="56" spans="1:9" ht="40.950000000000003" customHeight="1" x14ac:dyDescent="0.3">
      <c r="A56" s="46">
        <v>4</v>
      </c>
      <c r="B56" s="66" t="s">
        <v>67</v>
      </c>
      <c r="C56" s="5"/>
      <c r="D56" s="9"/>
      <c r="E56" s="9"/>
      <c r="F56" s="25"/>
      <c r="G56" s="25"/>
      <c r="H56" s="47"/>
      <c r="I56" s="25"/>
    </row>
    <row r="57" spans="1:9" ht="33.75" customHeight="1" x14ac:dyDescent="0.3">
      <c r="A57" s="46">
        <v>4.0999999999999996</v>
      </c>
      <c r="B57" s="48" t="s">
        <v>67</v>
      </c>
      <c r="C57" s="49" t="s">
        <v>68</v>
      </c>
      <c r="D57" s="12">
        <v>16</v>
      </c>
      <c r="E57" s="14"/>
      <c r="F57" s="13"/>
      <c r="G57" s="14"/>
      <c r="H57" s="15">
        <f>G57*D57</f>
        <v>0</v>
      </c>
      <c r="I57" s="16">
        <f t="shared" ref="I57:I68" si="24">H57+F57</f>
        <v>0</v>
      </c>
    </row>
    <row r="58" spans="1:9" ht="38.4" x14ac:dyDescent="0.3">
      <c r="A58" s="46">
        <v>4.2</v>
      </c>
      <c r="B58" s="48" t="s">
        <v>69</v>
      </c>
      <c r="C58" s="49" t="s">
        <v>70</v>
      </c>
      <c r="D58" s="12">
        <f>9*0.3*0.3*0.4</f>
        <v>0.32400000000000001</v>
      </c>
      <c r="E58" s="14"/>
      <c r="F58" s="13"/>
      <c r="G58" s="14"/>
      <c r="H58" s="15">
        <f>G58*D58</f>
        <v>0</v>
      </c>
      <c r="I58" s="16">
        <f t="shared" si="24"/>
        <v>0</v>
      </c>
    </row>
    <row r="59" spans="1:9" ht="32.4" x14ac:dyDescent="0.3">
      <c r="A59" s="46">
        <v>4.3</v>
      </c>
      <c r="B59" s="48" t="s">
        <v>71</v>
      </c>
      <c r="C59" s="50" t="s">
        <v>72</v>
      </c>
      <c r="D59" s="12">
        <v>132</v>
      </c>
      <c r="E59" s="14"/>
      <c r="F59" s="13">
        <f t="shared" ref="F59:F65" si="25">E59*D59</f>
        <v>0</v>
      </c>
      <c r="G59" s="14"/>
      <c r="H59" s="15"/>
      <c r="I59" s="16">
        <f t="shared" si="24"/>
        <v>0</v>
      </c>
    </row>
    <row r="60" spans="1:9" ht="32.4" x14ac:dyDescent="0.3">
      <c r="A60" s="46">
        <v>4.4000000000000004</v>
      </c>
      <c r="B60" s="48" t="s">
        <v>73</v>
      </c>
      <c r="C60" s="50" t="s">
        <v>72</v>
      </c>
      <c r="D60" s="12">
        <v>24.3</v>
      </c>
      <c r="E60" s="14"/>
      <c r="F60" s="13">
        <f t="shared" si="25"/>
        <v>0</v>
      </c>
      <c r="G60" s="14"/>
      <c r="H60" s="15"/>
      <c r="I60" s="16">
        <f t="shared" si="24"/>
        <v>0</v>
      </c>
    </row>
    <row r="61" spans="1:9" ht="37.200000000000003" x14ac:dyDescent="0.3">
      <c r="A61" s="46">
        <v>4.5</v>
      </c>
      <c r="B61" s="48" t="s">
        <v>74</v>
      </c>
      <c r="C61" s="49" t="s">
        <v>68</v>
      </c>
      <c r="D61" s="12">
        <f>4.5*4.5*1.1</f>
        <v>22.275000000000002</v>
      </c>
      <c r="E61" s="14"/>
      <c r="F61" s="13">
        <f t="shared" si="25"/>
        <v>0</v>
      </c>
      <c r="G61" s="14"/>
      <c r="H61" s="15"/>
      <c r="I61" s="16">
        <f t="shared" si="24"/>
        <v>0</v>
      </c>
    </row>
    <row r="62" spans="1:9" ht="37.200000000000003" x14ac:dyDescent="0.3">
      <c r="A62" s="46">
        <v>4.5999999999999996</v>
      </c>
      <c r="B62" s="48" t="s">
        <v>91</v>
      </c>
      <c r="C62" s="49" t="s">
        <v>68</v>
      </c>
      <c r="D62" s="12">
        <f>5*5*1.15</f>
        <v>28.749999999999996</v>
      </c>
      <c r="E62" s="14"/>
      <c r="F62" s="13">
        <f t="shared" si="25"/>
        <v>0</v>
      </c>
      <c r="G62" s="14"/>
      <c r="H62" s="15"/>
      <c r="I62" s="16">
        <f t="shared" si="24"/>
        <v>0</v>
      </c>
    </row>
    <row r="63" spans="1:9" ht="37.200000000000003" x14ac:dyDescent="0.3">
      <c r="A63" s="46">
        <v>4.7</v>
      </c>
      <c r="B63" s="48" t="s">
        <v>75</v>
      </c>
      <c r="C63" s="49" t="s">
        <v>68</v>
      </c>
      <c r="D63" s="12">
        <v>2.4</v>
      </c>
      <c r="E63" s="14"/>
      <c r="F63" s="13">
        <f t="shared" si="25"/>
        <v>0</v>
      </c>
      <c r="G63" s="14"/>
      <c r="H63" s="15"/>
      <c r="I63" s="16">
        <f t="shared" si="24"/>
        <v>0</v>
      </c>
    </row>
    <row r="64" spans="1:9" ht="32.4" x14ac:dyDescent="0.3">
      <c r="A64" s="46">
        <v>4.8</v>
      </c>
      <c r="B64" s="48" t="s">
        <v>76</v>
      </c>
      <c r="C64" s="50" t="s">
        <v>77</v>
      </c>
      <c r="D64" s="12">
        <v>5</v>
      </c>
      <c r="E64" s="14"/>
      <c r="F64" s="13">
        <f t="shared" si="25"/>
        <v>0</v>
      </c>
      <c r="G64" s="14"/>
      <c r="H64" s="15"/>
      <c r="I64" s="16">
        <f t="shared" si="24"/>
        <v>0</v>
      </c>
    </row>
    <row r="65" spans="1:9" ht="31.2" customHeight="1" x14ac:dyDescent="0.3">
      <c r="A65" s="46">
        <v>4.9000000000000004</v>
      </c>
      <c r="B65" s="48" t="s">
        <v>78</v>
      </c>
      <c r="C65" s="49" t="s">
        <v>68</v>
      </c>
      <c r="D65" s="12">
        <v>30</v>
      </c>
      <c r="E65" s="14"/>
      <c r="F65" s="13">
        <f t="shared" si="25"/>
        <v>0</v>
      </c>
      <c r="G65" s="14"/>
      <c r="H65" s="15"/>
      <c r="I65" s="16">
        <f t="shared" si="24"/>
        <v>0</v>
      </c>
    </row>
    <row r="66" spans="1:9" ht="32.4" x14ac:dyDescent="0.3">
      <c r="A66" s="51">
        <v>4.0999999999999996</v>
      </c>
      <c r="B66" s="48" t="s">
        <v>79</v>
      </c>
      <c r="C66" s="52" t="s">
        <v>80</v>
      </c>
      <c r="D66" s="12">
        <v>1</v>
      </c>
      <c r="E66" s="14"/>
      <c r="F66" s="13">
        <f>E66*D66</f>
        <v>0</v>
      </c>
      <c r="G66" s="14"/>
      <c r="H66" s="15"/>
      <c r="I66" s="16">
        <f t="shared" si="24"/>
        <v>0</v>
      </c>
    </row>
    <row r="67" spans="1:9" ht="32.4" x14ac:dyDescent="0.3">
      <c r="A67" s="46">
        <v>4.1100000000000003</v>
      </c>
      <c r="B67" s="48" t="s">
        <v>96</v>
      </c>
      <c r="C67" s="52" t="s">
        <v>80</v>
      </c>
      <c r="D67" s="12">
        <v>4</v>
      </c>
      <c r="E67" s="14"/>
      <c r="F67" s="13">
        <f>E67*D67</f>
        <v>0</v>
      </c>
      <c r="G67" s="14"/>
      <c r="H67" s="15"/>
      <c r="I67" s="16">
        <f t="shared" si="24"/>
        <v>0</v>
      </c>
    </row>
    <row r="68" spans="1:9" ht="32.4" x14ac:dyDescent="0.3">
      <c r="A68" s="46">
        <v>4.12</v>
      </c>
      <c r="B68" s="48" t="s">
        <v>81</v>
      </c>
      <c r="C68" s="50" t="s">
        <v>77</v>
      </c>
      <c r="D68" s="12">
        <v>20</v>
      </c>
      <c r="E68" s="14"/>
      <c r="F68" s="13">
        <f>E68*D68</f>
        <v>0</v>
      </c>
      <c r="G68" s="14"/>
      <c r="H68" s="15"/>
      <c r="I68" s="16">
        <f t="shared" si="24"/>
        <v>0</v>
      </c>
    </row>
    <row r="69" spans="1:9" ht="28.8" x14ac:dyDescent="0.3">
      <c r="A69" s="53"/>
      <c r="B69" s="54" t="s">
        <v>82</v>
      </c>
      <c r="C69" s="50"/>
      <c r="D69" s="55"/>
      <c r="E69" s="56"/>
      <c r="F69" s="78">
        <f>SUM(F58:F68)</f>
        <v>0</v>
      </c>
      <c r="G69" s="56"/>
      <c r="H69" s="78">
        <f>SUM(H57:H68)</f>
        <v>0</v>
      </c>
      <c r="I69" s="78">
        <f>H69+F69</f>
        <v>0</v>
      </c>
    </row>
    <row r="70" spans="1:9" ht="28.8" x14ac:dyDescent="0.3">
      <c r="A70" s="57">
        <v>5</v>
      </c>
      <c r="B70" s="22" t="s">
        <v>62</v>
      </c>
      <c r="C70" s="21"/>
      <c r="D70" s="23"/>
      <c r="E70" s="8"/>
      <c r="F70" s="8"/>
      <c r="G70" s="8"/>
      <c r="H70" s="8"/>
      <c r="I70" s="86"/>
    </row>
    <row r="71" spans="1:9" ht="33.6" x14ac:dyDescent="0.3">
      <c r="A71" s="57">
        <v>5.0999999999999996</v>
      </c>
      <c r="B71" s="10" t="s">
        <v>11</v>
      </c>
      <c r="C71" s="11" t="s">
        <v>43</v>
      </c>
      <c r="D71" s="12">
        <f>130*0.3*0.2</f>
        <v>7.8000000000000007</v>
      </c>
      <c r="E71" s="12"/>
      <c r="F71" s="13"/>
      <c r="G71" s="14"/>
      <c r="H71" s="15">
        <f t="shared" ref="H71:H80" si="26">D71*G71</f>
        <v>0</v>
      </c>
      <c r="I71" s="16">
        <f>H71+F71</f>
        <v>0</v>
      </c>
    </row>
    <row r="72" spans="1:9" ht="34.200000000000003" x14ac:dyDescent="0.35">
      <c r="A72" s="57">
        <v>5.2</v>
      </c>
      <c r="B72" s="24" t="s">
        <v>44</v>
      </c>
      <c r="C72" s="11" t="s">
        <v>43</v>
      </c>
      <c r="D72" s="12">
        <f>D71</f>
        <v>7.8000000000000007</v>
      </c>
      <c r="E72" s="12"/>
      <c r="F72" s="13">
        <f t="shared" ref="F72:F73" si="27">E72*D72</f>
        <v>0</v>
      </c>
      <c r="G72" s="14"/>
      <c r="H72" s="15">
        <f t="shared" si="26"/>
        <v>0</v>
      </c>
      <c r="I72" s="16">
        <f t="shared" ref="I72:I80" si="28">H72+F72</f>
        <v>0</v>
      </c>
    </row>
    <row r="73" spans="1:9" ht="33.6" x14ac:dyDescent="0.3">
      <c r="A73" s="57">
        <v>5.3</v>
      </c>
      <c r="B73" s="24" t="s">
        <v>45</v>
      </c>
      <c r="C73" s="11" t="s">
        <v>43</v>
      </c>
      <c r="D73" s="12">
        <f>130*0.3*0.2</f>
        <v>7.8000000000000007</v>
      </c>
      <c r="E73" s="12"/>
      <c r="F73" s="13">
        <f t="shared" si="27"/>
        <v>0</v>
      </c>
      <c r="G73" s="14"/>
      <c r="H73" s="15">
        <f t="shared" si="26"/>
        <v>0</v>
      </c>
      <c r="I73" s="16">
        <f t="shared" si="28"/>
        <v>0</v>
      </c>
    </row>
    <row r="74" spans="1:9" ht="33.6" x14ac:dyDescent="0.3">
      <c r="A74" s="57">
        <v>5.4</v>
      </c>
      <c r="B74" s="24" t="s">
        <v>46</v>
      </c>
      <c r="C74" s="11" t="s">
        <v>43</v>
      </c>
      <c r="D74" s="12">
        <f>D72+D73</f>
        <v>15.600000000000001</v>
      </c>
      <c r="E74" s="14"/>
      <c r="F74" s="13">
        <f>E74*D74</f>
        <v>0</v>
      </c>
      <c r="G74" s="14"/>
      <c r="H74" s="15">
        <f t="shared" si="26"/>
        <v>0</v>
      </c>
      <c r="I74" s="16">
        <f t="shared" si="28"/>
        <v>0</v>
      </c>
    </row>
    <row r="75" spans="1:9" ht="28.8" x14ac:dyDescent="0.3">
      <c r="A75" s="57">
        <v>5.5</v>
      </c>
      <c r="B75" s="24" t="s">
        <v>47</v>
      </c>
      <c r="C75" s="21" t="s">
        <v>48</v>
      </c>
      <c r="D75" s="12">
        <f>D74*0.4</f>
        <v>6.2400000000000011</v>
      </c>
      <c r="E75" s="14"/>
      <c r="F75" s="13">
        <f>E75*D75</f>
        <v>0</v>
      </c>
      <c r="G75" s="14"/>
      <c r="H75" s="15">
        <f t="shared" si="26"/>
        <v>0</v>
      </c>
      <c r="I75" s="16">
        <f t="shared" si="28"/>
        <v>0</v>
      </c>
    </row>
    <row r="76" spans="1:9" ht="32.4" x14ac:dyDescent="0.3">
      <c r="A76" s="57">
        <v>5.6</v>
      </c>
      <c r="B76" s="24" t="s">
        <v>83</v>
      </c>
      <c r="C76" s="17" t="s">
        <v>28</v>
      </c>
      <c r="D76" s="12">
        <f>130*0.9</f>
        <v>117</v>
      </c>
      <c r="E76" s="14"/>
      <c r="F76" s="13">
        <f>E76*D76</f>
        <v>0</v>
      </c>
      <c r="G76" s="14"/>
      <c r="H76" s="15">
        <f>D76*G76</f>
        <v>0</v>
      </c>
      <c r="I76" s="16">
        <f t="shared" si="28"/>
        <v>0</v>
      </c>
    </row>
    <row r="77" spans="1:9" ht="28.8" x14ac:dyDescent="0.3">
      <c r="A77" s="57">
        <v>5.7</v>
      </c>
      <c r="B77" s="24" t="s">
        <v>92</v>
      </c>
      <c r="C77" s="17" t="s">
        <v>80</v>
      </c>
      <c r="D77" s="12">
        <v>5</v>
      </c>
      <c r="E77" s="14"/>
      <c r="F77" s="13">
        <f>E77*D77</f>
        <v>0</v>
      </c>
      <c r="G77" s="14"/>
      <c r="H77" s="15">
        <f>G77*D77</f>
        <v>0</v>
      </c>
      <c r="I77" s="16">
        <f t="shared" si="28"/>
        <v>0</v>
      </c>
    </row>
    <row r="78" spans="1:9" ht="31.2" customHeight="1" x14ac:dyDescent="0.3">
      <c r="A78" s="57">
        <v>5.8</v>
      </c>
      <c r="B78" s="48" t="s">
        <v>78</v>
      </c>
      <c r="C78" s="17" t="s">
        <v>68</v>
      </c>
      <c r="D78" s="12">
        <v>117</v>
      </c>
      <c r="E78" s="14"/>
      <c r="F78" s="13">
        <f t="shared" ref="F78" si="29">E78*D78</f>
        <v>0</v>
      </c>
      <c r="G78" s="14"/>
      <c r="H78" s="15"/>
      <c r="I78" s="16">
        <f t="shared" si="28"/>
        <v>0</v>
      </c>
    </row>
    <row r="79" spans="1:9" ht="26.4" customHeight="1" x14ac:dyDescent="0.3">
      <c r="A79" s="57">
        <v>5.9</v>
      </c>
      <c r="B79" s="88" t="s">
        <v>95</v>
      </c>
      <c r="C79" s="52" t="s">
        <v>80</v>
      </c>
      <c r="D79" s="12">
        <v>5</v>
      </c>
      <c r="E79" s="14"/>
      <c r="F79" s="13">
        <f>E79*D79</f>
        <v>0</v>
      </c>
      <c r="G79" s="14"/>
      <c r="H79" s="15">
        <f>G79*D79</f>
        <v>0</v>
      </c>
      <c r="I79" s="16">
        <f t="shared" ref="I79" si="30">H79+F79</f>
        <v>0</v>
      </c>
    </row>
    <row r="80" spans="1:9" ht="27" x14ac:dyDescent="0.3">
      <c r="A80" s="23">
        <v>5.0999999999999996</v>
      </c>
      <c r="B80" s="10" t="s">
        <v>3</v>
      </c>
      <c r="C80" s="17"/>
      <c r="D80" s="12">
        <v>1</v>
      </c>
      <c r="E80" s="18"/>
      <c r="F80" s="13"/>
      <c r="G80" s="19"/>
      <c r="H80" s="15">
        <f t="shared" si="26"/>
        <v>0</v>
      </c>
      <c r="I80" s="16">
        <f t="shared" si="28"/>
        <v>0</v>
      </c>
    </row>
    <row r="81" spans="1:9" ht="40.950000000000003" customHeight="1" x14ac:dyDescent="0.3">
      <c r="A81" s="57"/>
      <c r="B81" s="33" t="s">
        <v>60</v>
      </c>
      <c r="C81" s="5"/>
      <c r="D81" s="9"/>
      <c r="E81" s="9"/>
      <c r="F81" s="25">
        <f>SUM(F71:F80)</f>
        <v>0</v>
      </c>
      <c r="G81" s="25"/>
      <c r="H81" s="25">
        <f>SUM(H71:H80)</f>
        <v>0</v>
      </c>
      <c r="I81" s="25">
        <f>H81+F81</f>
        <v>0</v>
      </c>
    </row>
    <row r="82" spans="1:9" ht="33.75" customHeight="1" x14ac:dyDescent="0.3">
      <c r="A82" s="64">
        <v>6</v>
      </c>
      <c r="B82" s="4" t="s">
        <v>61</v>
      </c>
      <c r="C82" s="31"/>
      <c r="D82" s="32"/>
      <c r="E82" s="32"/>
      <c r="F82" s="35">
        <f>F26+F46+F55+F81+F69</f>
        <v>0</v>
      </c>
      <c r="G82" s="35"/>
      <c r="H82" s="35">
        <f>H26+H46+H55+H81+H69</f>
        <v>0</v>
      </c>
      <c r="I82" s="35">
        <f t="shared" ref="I82" si="31">H82+F82</f>
        <v>0</v>
      </c>
    </row>
    <row r="83" spans="1:9" ht="28.2" x14ac:dyDescent="0.3">
      <c r="A83" s="57">
        <v>7</v>
      </c>
      <c r="B83" s="26" t="s">
        <v>50</v>
      </c>
      <c r="C83" s="27">
        <v>0.05</v>
      </c>
      <c r="D83" s="9"/>
      <c r="E83" s="9"/>
      <c r="F83" s="9"/>
      <c r="G83" s="9"/>
      <c r="H83" s="9"/>
      <c r="I83" s="16">
        <f>F82*C83</f>
        <v>0</v>
      </c>
    </row>
    <row r="84" spans="1:9" ht="28.2" x14ac:dyDescent="0.3">
      <c r="A84" s="64">
        <v>8</v>
      </c>
      <c r="B84" s="4" t="s">
        <v>49</v>
      </c>
      <c r="C84" s="27"/>
      <c r="D84" s="9"/>
      <c r="E84" s="9"/>
      <c r="F84" s="9"/>
      <c r="G84" s="9"/>
      <c r="H84" s="9"/>
      <c r="I84" s="25">
        <f>I83+I82</f>
        <v>0</v>
      </c>
    </row>
    <row r="85" spans="1:9" ht="28.2" x14ac:dyDescent="0.3">
      <c r="A85" s="57">
        <v>9</v>
      </c>
      <c r="B85" s="26" t="s">
        <v>51</v>
      </c>
      <c r="C85" s="27">
        <v>0.08</v>
      </c>
      <c r="D85" s="9"/>
      <c r="E85" s="9"/>
      <c r="F85" s="9"/>
      <c r="G85" s="9"/>
      <c r="H85" s="9"/>
      <c r="I85" s="16">
        <f>I84*C85</f>
        <v>0</v>
      </c>
    </row>
    <row r="86" spans="1:9" ht="28.2" x14ac:dyDescent="0.3">
      <c r="A86" s="64">
        <v>10</v>
      </c>
      <c r="B86" s="4" t="s">
        <v>49</v>
      </c>
      <c r="C86" s="27"/>
      <c r="D86" s="9"/>
      <c r="E86" s="9"/>
      <c r="F86" s="9"/>
      <c r="G86" s="9"/>
      <c r="H86" s="9"/>
      <c r="I86" s="25">
        <f>SUM(I84:I85)</f>
        <v>0</v>
      </c>
    </row>
    <row r="87" spans="1:9" ht="28.2" x14ac:dyDescent="0.3">
      <c r="A87" s="57">
        <v>11</v>
      </c>
      <c r="B87" s="26" t="s">
        <v>52</v>
      </c>
      <c r="C87" s="27">
        <v>0.1</v>
      </c>
      <c r="D87" s="9"/>
      <c r="E87" s="9"/>
      <c r="F87" s="9"/>
      <c r="G87" s="9"/>
      <c r="H87" s="9"/>
      <c r="I87" s="16">
        <f>I86*C87</f>
        <v>0</v>
      </c>
    </row>
    <row r="88" spans="1:9" ht="28.2" x14ac:dyDescent="0.3">
      <c r="A88" s="64">
        <v>12</v>
      </c>
      <c r="B88" s="4" t="s">
        <v>49</v>
      </c>
      <c r="C88" s="27"/>
      <c r="D88" s="9"/>
      <c r="E88" s="9"/>
      <c r="F88" s="9"/>
      <c r="G88" s="9"/>
      <c r="H88" s="9"/>
      <c r="I88" s="25">
        <f>SUM(I86:I87)</f>
        <v>0</v>
      </c>
    </row>
    <row r="89" spans="1:9" ht="28.2" x14ac:dyDescent="0.3">
      <c r="A89" s="57">
        <v>13</v>
      </c>
      <c r="B89" s="4" t="s">
        <v>53</v>
      </c>
      <c r="C89" s="27">
        <v>0.18</v>
      </c>
      <c r="D89" s="9"/>
      <c r="E89" s="9"/>
      <c r="F89" s="9"/>
      <c r="G89" s="9"/>
      <c r="H89" s="9"/>
      <c r="I89" s="25">
        <f>I88*C89</f>
        <v>0</v>
      </c>
    </row>
    <row r="90" spans="1:9" ht="28.2" x14ac:dyDescent="0.3">
      <c r="A90" s="64">
        <v>14</v>
      </c>
      <c r="B90" s="4" t="s">
        <v>49</v>
      </c>
      <c r="C90" s="28"/>
      <c r="D90" s="9"/>
      <c r="E90" s="9"/>
      <c r="F90" s="9"/>
      <c r="G90" s="9"/>
      <c r="H90" s="9"/>
      <c r="I90" s="25">
        <f>I89+I88</f>
        <v>0</v>
      </c>
    </row>
    <row r="91" spans="1:9" ht="16.2" x14ac:dyDescent="0.4">
      <c r="B91" s="2"/>
      <c r="C91" s="2"/>
      <c r="D91" s="2"/>
      <c r="E91" s="2"/>
      <c r="F91" s="1"/>
      <c r="G91" s="1"/>
      <c r="H91" s="1"/>
    </row>
  </sheetData>
  <mergeCells count="12">
    <mergeCell ref="A1:I1"/>
    <mergeCell ref="C37:I37"/>
    <mergeCell ref="C27:I27"/>
    <mergeCell ref="I7:I8"/>
    <mergeCell ref="A7:A8"/>
    <mergeCell ref="B7:B8"/>
    <mergeCell ref="C7:C8"/>
    <mergeCell ref="A3:I3"/>
    <mergeCell ref="D7:D8"/>
    <mergeCell ref="E7:F7"/>
    <mergeCell ref="G7:H7"/>
    <mergeCell ref="B2:I2"/>
  </mergeCells>
  <phoneticPr fontId="14" type="noConversion"/>
  <printOptions horizontalCentered="1"/>
  <pageMargins left="0" right="0" top="0.5" bottom="0.5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rustavi100</vt:lpstr>
      <vt:lpstr>rustavi100!Print_Area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2021-09-18T11:01:39Z</dcterms:modified>
</cp:coreProperties>
</file>